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Julio/Desktop/"/>
    </mc:Choice>
  </mc:AlternateContent>
  <xr:revisionPtr revIDLastSave="0" documentId="13_ncr:1_{CC9EEEF5-9579-D64B-91E2-7135A88715D8}" xr6:coauthVersionLast="46" xr6:coauthVersionMax="46" xr10:uidLastSave="{00000000-0000-0000-0000-000000000000}"/>
  <bookViews>
    <workbookView xWindow="-7160" yWindow="-22540" windowWidth="30060" windowHeight="15800" xr2:uid="{00000000-000D-0000-FFFF-FFFF00000000}"/>
    <workbookView xWindow="460" yWindow="1000" windowWidth="26340" windowHeight="14560" xr2:uid="{45C8F71C-A794-6440-BB90-498450E5B82D}"/>
  </bookViews>
  <sheets>
    <sheet name="NOM-006" sheetId="1" r:id="rId1"/>
    <sheet name="grafico" sheetId="2" r:id="rId2"/>
  </sheets>
  <definedNames>
    <definedName name="_xlchart.v1.0" hidden="1">'NOM-006'!$C$555:$C$563</definedName>
    <definedName name="_xlchart.v1.1" hidden="1">'NOM-006'!$D$554</definedName>
    <definedName name="_xlchart.v1.2" hidden="1">'NOM-006'!$D$555:$D$563</definedName>
    <definedName name="_xlchart.v1.3" hidden="1">'NOM-006'!$C$555:$C$563</definedName>
    <definedName name="_xlchart.v1.4" hidden="1">'NOM-006'!$D$554</definedName>
    <definedName name="_xlchart.v1.5" hidden="1">'NOM-006'!$D$555:$D$563</definedName>
    <definedName name="_xlnm.Print_Area" localSheetId="0">'NOM-006'!$A$1:$J$563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50" i="1" l="1"/>
  <c r="I550" i="1"/>
  <c r="G550" i="1"/>
  <c r="H550" i="1"/>
  <c r="J545" i="1"/>
  <c r="I545" i="1"/>
  <c r="G545" i="1"/>
  <c r="H545" i="1"/>
  <c r="J538" i="1"/>
  <c r="I538" i="1"/>
  <c r="G538" i="1"/>
  <c r="H538" i="1"/>
  <c r="H531" i="1"/>
  <c r="J528" i="1"/>
  <c r="J522" i="1"/>
  <c r="H519" i="1"/>
  <c r="I509" i="1"/>
  <c r="G509" i="1"/>
  <c r="J509" i="1" s="1"/>
  <c r="H509" i="1"/>
  <c r="J489" i="1"/>
  <c r="I489" i="1"/>
  <c r="H489" i="1"/>
  <c r="G489" i="1"/>
  <c r="J484" i="1"/>
  <c r="I484" i="1"/>
  <c r="H484" i="1"/>
  <c r="G484" i="1"/>
  <c r="J481" i="1"/>
  <c r="I481" i="1"/>
  <c r="H481" i="1"/>
  <c r="G481" i="1"/>
  <c r="J478" i="1"/>
  <c r="J472" i="1"/>
  <c r="I478" i="1"/>
  <c r="G472" i="1"/>
  <c r="I468" i="1"/>
  <c r="H468" i="1"/>
  <c r="G468" i="1"/>
  <c r="J463" i="1"/>
  <c r="I463" i="1"/>
  <c r="G463" i="1"/>
  <c r="H463" i="1"/>
  <c r="G449" i="1"/>
  <c r="G446" i="1"/>
  <c r="H449" i="1"/>
  <c r="H446" i="1"/>
  <c r="I442" i="1"/>
  <c r="H442" i="1"/>
  <c r="G442" i="1"/>
  <c r="I439" i="1"/>
  <c r="H439" i="1"/>
  <c r="G439" i="1"/>
  <c r="I435" i="1"/>
  <c r="G435" i="1"/>
  <c r="H435" i="1"/>
  <c r="J431" i="1"/>
  <c r="I431" i="1"/>
  <c r="G431" i="1"/>
  <c r="H431" i="1"/>
  <c r="H386" i="1"/>
  <c r="J386" i="1"/>
  <c r="G361" i="1"/>
  <c r="J361" i="1" s="1"/>
  <c r="J358" i="1"/>
  <c r="I358" i="1"/>
  <c r="G358" i="1"/>
  <c r="H358" i="1"/>
  <c r="H329" i="1"/>
  <c r="J329" i="1"/>
  <c r="H302" i="1"/>
  <c r="J292" i="1"/>
  <c r="J260" i="1"/>
  <c r="J224" i="1"/>
  <c r="I302" i="1"/>
  <c r="G302" i="1"/>
  <c r="I292" i="1"/>
  <c r="G292" i="1"/>
  <c r="H292" i="1"/>
  <c r="I260" i="1"/>
  <c r="G260" i="1"/>
  <c r="H260" i="1"/>
  <c r="I224" i="1"/>
  <c r="G224" i="1"/>
  <c r="H224" i="1"/>
  <c r="I207" i="1"/>
  <c r="G207" i="1"/>
  <c r="J207" i="1" s="1"/>
  <c r="H207" i="1"/>
  <c r="I201" i="1"/>
  <c r="G201" i="1"/>
  <c r="J201" i="1" s="1"/>
  <c r="H201" i="1"/>
  <c r="H138" i="1"/>
  <c r="I138" i="1"/>
  <c r="G138" i="1"/>
  <c r="J138" i="1" s="1"/>
  <c r="J113" i="1"/>
  <c r="I113" i="1"/>
  <c r="G113" i="1"/>
  <c r="H113" i="1"/>
  <c r="J102" i="1"/>
  <c r="I102" i="1"/>
  <c r="G102" i="1"/>
  <c r="H102" i="1"/>
  <c r="I87" i="1"/>
  <c r="G87" i="1"/>
  <c r="H87" i="1"/>
  <c r="I75" i="1"/>
  <c r="G75" i="1"/>
  <c r="H75" i="1"/>
  <c r="I64" i="1"/>
  <c r="G64" i="1"/>
  <c r="H64" i="1"/>
  <c r="H53" i="1"/>
  <c r="G27" i="1"/>
  <c r="H27" i="1"/>
  <c r="G13" i="1"/>
  <c r="J13" i="1" s="1"/>
  <c r="G8" i="1"/>
  <c r="I8" i="1"/>
  <c r="H8" i="1"/>
  <c r="J87" i="1" l="1"/>
  <c r="J302" i="1"/>
  <c r="J468" i="1"/>
  <c r="J465" i="1" s="1"/>
  <c r="D560" i="1" s="1"/>
  <c r="J439" i="1"/>
  <c r="J8" i="1"/>
  <c r="J5" i="1" s="1"/>
  <c r="D555" i="1" s="1"/>
  <c r="I528" i="1"/>
  <c r="I531" i="1" l="1"/>
  <c r="H528" i="1"/>
  <c r="G528" i="1"/>
  <c r="I525" i="1"/>
  <c r="I522" i="1"/>
  <c r="I519" i="1"/>
  <c r="I475" i="1"/>
  <c r="I472" i="1"/>
  <c r="I449" i="1"/>
  <c r="I446" i="1"/>
  <c r="I386" i="1" l="1"/>
  <c r="G386" i="1"/>
  <c r="I361" i="1"/>
  <c r="I329" i="1"/>
  <c r="I53" i="1"/>
  <c r="I27" i="1"/>
  <c r="I13" i="1"/>
  <c r="H13" i="1"/>
  <c r="G53" i="1"/>
  <c r="J53" i="1" s="1"/>
  <c r="G329" i="1"/>
  <c r="H361" i="1"/>
  <c r="J435" i="1"/>
  <c r="J442" i="1"/>
  <c r="J105" i="1" s="1"/>
  <c r="D558" i="1" s="1"/>
  <c r="J446" i="1"/>
  <c r="J444" i="1" s="1"/>
  <c r="D559" i="1" s="1"/>
  <c r="J449" i="1"/>
  <c r="H472" i="1"/>
  <c r="G475" i="1"/>
  <c r="J475" i="1" s="1"/>
  <c r="H475" i="1"/>
  <c r="G478" i="1"/>
  <c r="H478" i="1"/>
  <c r="G519" i="1"/>
  <c r="J519" i="1" s="1"/>
  <c r="G522" i="1"/>
  <c r="H522" i="1"/>
  <c r="G525" i="1"/>
  <c r="J525" i="1" s="1"/>
  <c r="H525" i="1"/>
  <c r="G531" i="1"/>
  <c r="J531" i="1" s="1"/>
  <c r="J511" i="1" l="1"/>
  <c r="D562" i="1" s="1"/>
  <c r="J470" i="1"/>
  <c r="D561" i="1" s="1"/>
  <c r="J27" i="1"/>
  <c r="J10" i="1" s="1"/>
  <c r="D556" i="1" s="1"/>
  <c r="J64" i="1"/>
  <c r="J75" i="1"/>
  <c r="D56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Elizabeth Montalvo Barrera</author>
  </authors>
  <commentList>
    <comment ref="J445" authorId="0" shapeId="0" xr:uid="{00000000-0006-0000-0000-000001000000}">
      <text>
        <r>
          <rPr>
            <b/>
            <sz val="9"/>
            <color rgb="FF000000"/>
            <rFont val="Tahoma"/>
            <family val="2"/>
          </rPr>
          <t>Este requerimiento se cumple mediante un certificado médico que señala la aptitud física del trabajador para efectuar carga manual.</t>
        </r>
      </text>
    </comment>
  </commentList>
</comments>
</file>

<file path=xl/sharedStrings.xml><?xml version="1.0" encoding="utf-8"?>
<sst xmlns="http://schemas.openxmlformats.org/spreadsheetml/2006/main" count="1584" uniqueCount="538">
  <si>
    <t>NOM-006-STPS-2014 Manejo y almacenamiento de materiales-Condiciones de seguridad y salud en el trabajo</t>
  </si>
  <si>
    <t>Indicador</t>
  </si>
  <si>
    <t>Tipo de Verificación</t>
  </si>
  <si>
    <t>¿Cuenta con un programa específico para la revisión y mantenimiento de la maquinaria empleada en el manejo y almacenamiento de materiales?</t>
  </si>
  <si>
    <t>¿El programa específico para la revisión y mantenimiento de la maquinaria se establece conforme a las recomendaciones que al respecto señala el fabricante, así como en las condiciones de operación (tiempo e intensidad de uso), y del ambiente, a las que se encuentre sometida?</t>
  </si>
  <si>
    <t>x</t>
  </si>
  <si>
    <t>5.2, y 7.3 a 7.7</t>
  </si>
  <si>
    <t>Cuenta con procedimientos para la instalación, operación y mantenimiento de la maquinaria utilizada en el manejo y almacenamiento de materiales y para la atención a emergencias que ocurren durante su uso</t>
  </si>
  <si>
    <t>Los procedimientos de seguridad para la instalación, operación y mantenimiento de la maquinaria, están elaborados de acuerdo con los manuales, instructivos o recomendaciones del fabricante o proveedor</t>
  </si>
  <si>
    <t>Los procedimientos para la instalación de la maquinaria empleada en el manejo y almacenamiento de materiales en los centros de trabajo consideran, según aplique, lo siguiente:</t>
  </si>
  <si>
    <t>* Las condiciones de estabilidad y resistencia del terreno de la zona, área o lugar donde se ubicará</t>
  </si>
  <si>
    <t>* Las distancias mínimas de seguridad a conservar respecto de construcciones, estructuras, líneas eléctricas energizadas u otro tipo de maquinaria que operan en el lugar, para su funcionamiento y mantenimiento. Las distancias mínimas que se deben conservar respecto a las líneas eléctricas energizadas, se indican en la Tabla 1.</t>
  </si>
  <si>
    <t>* El tipo de combustible o energía que la alimentará</t>
  </si>
  <si>
    <t>* Las medidas de seguridad señaladas por el fabricante, según aplique para:</t>
  </si>
  <si>
    <t>* El ensamble y desensamble de sus componentes</t>
  </si>
  <si>
    <t>* La fijación de sus componentes</t>
  </si>
  <si>
    <t>* El montaje y suspensión de cables, cadenas y partes en movimiento</t>
  </si>
  <si>
    <t>* La alimentación de energía o suministro de combustibles</t>
  </si>
  <si>
    <t>* La delimitación o señalización del área de operación</t>
  </si>
  <si>
    <t>* La conexión a tierra</t>
  </si>
  <si>
    <t>* El acceso seguro del operador</t>
  </si>
  <si>
    <t>Los procedimientos de seguridad para la operación de la maquinaria utilizada en el manejo y almacenamiento de materiales consideran, según aplique, lo siguiente:</t>
  </si>
  <si>
    <t>El estado y presentación de los materiales:</t>
  </si>
  <si>
    <t>La identificación de las condiciones peligrosas y factores de riesgo como:</t>
  </si>
  <si>
    <t>* La ubicación de elementos estructurales u otros con los que puede haber colisión</t>
  </si>
  <si>
    <t>* La cercanía a instalaciones eléctricas</t>
  </si>
  <si>
    <t>* La operación simultánea de otra maquinaria utilizada para el manejo de materiales</t>
  </si>
  <si>
    <t>* Las derivadas de fenómenos meteorológicos</t>
  </si>
  <si>
    <t>* Las medidas de seguridad para manipular los materiales</t>
  </si>
  <si>
    <t>* El uso de códigos de señales entre el operador de la maquinaria y su ayudante</t>
  </si>
  <si>
    <t>Los criterios para evitar o interrumpir las operaciones de manejo de materiales a través de maquinaria, cuando se compromete la seguridad de los trabajadores, tales como:</t>
  </si>
  <si>
    <t>* Deterioro o daños en la maquinaria, equipos de control, cables de acero, eslingas, cadenas, ganchos u otros accesorios complementarios</t>
  </si>
  <si>
    <t>* Condiciones meteorológicas y geológicas inapropiadas, tales como lluvia, vientos intensos, iluminación insuficiente, sismos, entre otras, para la realización de este tipo de trabajos</t>
  </si>
  <si>
    <t>* Condiciones de salud alteradas del personal involucrado en estos trabajos</t>
  </si>
  <si>
    <t>* Las posibles situaciones de emergencia que se pueden presentar y las medidas para prevenirlas</t>
  </si>
  <si>
    <t>* Las autorizaciones que deben obtener los operadores</t>
  </si>
  <si>
    <t>El procedimiento de seguridad para la revisión y mantenimiento de la maquinaria utilizada en el manejo y almacenamiento de materiales considera, según aplique, lo siguiente</t>
  </si>
  <si>
    <t>Cuenta con un procedimiento general para la atención a emergencias por el manejo y almacenamiento de materiales, que contempla, según aplique, lo siguiente</t>
  </si>
  <si>
    <t>* El(Los) responsable(s) de su ejecución y coordinación, quien(es) cuentan con la capacitación y adiestramiento necesarios para esta función</t>
  </si>
  <si>
    <t>5.3, 5.4. b) y 8.1</t>
  </si>
  <si>
    <r>
      <t xml:space="preserve">El patrón cumple cuando presenta evidencia documental de que cuenta con </t>
    </r>
    <r>
      <rPr>
        <b/>
        <sz val="11"/>
        <color indexed="8"/>
        <rFont val="Calibri"/>
        <family val="2"/>
      </rPr>
      <t>procedimientos de seguridad</t>
    </r>
    <r>
      <rPr>
        <sz val="11"/>
        <color theme="1"/>
        <rFont val="Calibri"/>
        <family val="2"/>
        <scheme val="minor"/>
      </rPr>
      <t xml:space="preserve"> para realizar las actividades de manejo y almacenamiento de materiales en forma manual, que contemplan el apoyo de equipos auxiliares, en su caso</t>
    </r>
  </si>
  <si>
    <t>Los procedimientos de seguridad para las actividades de manejo y almacenamiento de materiales mediante la carga manual consideran, al menos, lo siguiente:</t>
  </si>
  <si>
    <t>Las condiciones del ambiente que pueden incrementar el esfuerzo del trabajador, tales como condiciones de intemperie: exposición a radiación solar, temperatura y/o condiciones de humedad ambiental extremas, ambiente contaminado, lluvia, nevada o presencia de fuertes vientos</t>
  </si>
  <si>
    <t>El manejo de materiales peligrosos, tales como: tóxicos, irritantes, corrosivos, inflamables, explosivos, reactivos, con riesgo biológico, entre otros.</t>
  </si>
  <si>
    <t>5.5, 9.1 y  9.6</t>
  </si>
  <si>
    <t>El patrón cumple cuando presenta evidencia documental de que:</t>
  </si>
  <si>
    <r>
      <t xml:space="preserve">Cuenta con </t>
    </r>
    <r>
      <rPr>
        <b/>
        <sz val="11"/>
        <color indexed="8"/>
        <rFont val="Calibri"/>
        <family val="2"/>
      </rPr>
      <t>procedimientos de seguridad para el almacenamiento de materiales</t>
    </r>
    <r>
      <rPr>
        <sz val="11"/>
        <color theme="1"/>
        <rFont val="Calibri"/>
        <family val="2"/>
        <scheme val="minor"/>
      </rPr>
      <t xml:space="preserve"> que, al menos, consideran lo siguiente:</t>
    </r>
  </si>
  <si>
    <t>* La forma segura de llevar a cabo las operaciones de estiba y desestiba con y sin el empleo de maquinaria</t>
  </si>
  <si>
    <t>* La técnica empleada para apilar y retirar los materiales o contenedores de los elementos estructurales, estantes o plataformas</t>
  </si>
  <si>
    <t>* La altura máxima de las estibas, de acuerdo con las características de los materiales y del área de almacenamiento</t>
  </si>
  <si>
    <t>* Las instrucciones para dar estabilidad a la estiba, de conformidad con las dimensiones de los materiales o contenedores</t>
  </si>
  <si>
    <t>* El peso, forma y dimensiones de los materiales o contenedores</t>
  </si>
  <si>
    <t>* La verificación ocular de que los elementos de sujeción o soporte de los materiales apilados no generen riesgos</t>
  </si>
  <si>
    <t>* Las indicaciones de prohibición en las maniobras de acomodo o retiro de materiales de la estiba para evitar riesgos de caída, aplastamiento, cortadura, entre otros</t>
  </si>
  <si>
    <t>* Las medidas de seguridad que se deben adoptar para realizar la actividad de modo seguro</t>
  </si>
  <si>
    <t>Cuenta con un programa de mantenimiento para los elementos estructurales, estantes o plataformas que se utilizan para el almacenamiento de materiales:</t>
  </si>
  <si>
    <t>Con una periodicidad al menos anual, con el propósito de detectar elementos deformados, dañados o desgastados; su no verticalidad; inestabilidad; grietas o hundimientos en el suelo, o alguna condición que pueda generar riesgos</t>
  </si>
  <si>
    <t>Después de la ocurrencia de un evento que pudiera dañarlos y, en su caso, una vez realizadas las adecuaciones, modificaciones o reparaciones, a fin de que no representen riesgo.</t>
  </si>
  <si>
    <t>Medidas generales</t>
  </si>
  <si>
    <t>El patrón cumple cuando, al realizar un recorrido por el centro de trabajo, se constata que el botiquín de primeros auxilios tiene las características siguientes:</t>
  </si>
  <si>
    <t>El patrón cumple cuando, al realizar un recorrido por el centro de trabajo, se constata que para realizar las actividades de manejo y almacenamiento de materiales mediante el uso de maquinaria, adopta, según corresponda, las medidas de seguridad generales siguientes:</t>
  </si>
  <si>
    <t>Realiza al inicio de cada jornada una revisión visual y prueba funcional de la maquinaria, según aplique, para verificar el buen estado y funcionamiento de los elementos siguientes:</t>
  </si>
  <si>
    <t>* Controles de operación y de emergencia</t>
  </si>
  <si>
    <t>* Dispositivos de seguridad</t>
  </si>
  <si>
    <t>* Sistemas neumáticos, hidráulicos, eléctricos y de combustión</t>
  </si>
  <si>
    <t>* Señales de alerta y control</t>
  </si>
  <si>
    <t>* Estado físico que guarda la estructura en general</t>
  </si>
  <si>
    <t>* Cualquier otro elemento especificado por el fabricante</t>
  </si>
  <si>
    <t>* Cuenta con dispositivos de paro de emergencia de la maquinaria y con avisos sobre su capacidad máxima de carga</t>
  </si>
  <si>
    <t>Revisa la maquinaria por personal capacitado, en los casos siguientes:</t>
  </si>
  <si>
    <t>* Cuando se detectan condiciones anormales durante su operación.</t>
  </si>
  <si>
    <t>* Después de la sustitución o reparación de alguna pieza sometida a esfuerzos.</t>
  </si>
  <si>
    <t>* Cuenta con protecciones en las partes de la maquinaria que pueden generar riesgos a los trabajadores, de acuerdo con lo que prevé la NOM-004-STPS-1999, o las que la sustituyan.</t>
  </si>
  <si>
    <t>* Prohíbe que se deje una carga suspendida sin la presencia del operador.</t>
  </si>
  <si>
    <t>* Prohíbe que los trabajadores empleen la maquinaria destinada para el manejo de materiales como medio de transporte de personal.</t>
  </si>
  <si>
    <t>* Prohíbe que menores de 18 años y mujeres en estado de gestación realicen actividades de instalación, operación o mantenimiento de la maquinaria utilizada en el manejo de materiales.</t>
  </si>
  <si>
    <t>El patrón cumple cuando, al realizar un recorrido por el centro de trabajo, se constata que para el uso de polipastos y malacates, adopta, según corresponda, las medidas de seguridad siguientes:</t>
  </si>
  <si>
    <t>Para la instalación de polipastos y malacates:</t>
  </si>
  <si>
    <t>* Evita que la ubicación y puntos de anclaje constituyan un factor de riesgo</t>
  </si>
  <si>
    <t>* Considera, según sea el caso, su fijación en el carro; su ensamble y desensamble; el montaje y suspensión del cable o cadena; la fijación de la caja receptora, y la alimentación de energía, incluyendo los diagramas eléctricos.</t>
  </si>
  <si>
    <t>* Comprueba que están instalados los topes en los límites del área de operación, cuando se monta un polipasto sobre un carro monorriel</t>
  </si>
  <si>
    <t>* Provee libre acceso y espacio necesario para su operación</t>
  </si>
  <si>
    <t>* Verifica que todo polipasto eléctrico está conectado a tierra</t>
  </si>
  <si>
    <t>Cumple en los polipastos de cable que:</t>
  </si>
  <si>
    <t>* El número de vueltas del cable alrededor del tambor, es al menos de dos al estar totalmente desenrollado</t>
  </si>
  <si>
    <t>* El enrollamiento máximo del cable en el tambor no excede el 75% del diámetro lateral exterior del mismo</t>
  </si>
  <si>
    <t>Identifica en el polipasto, en un lugar visible para los operadores:</t>
  </si>
  <si>
    <t>* La carga máxima de utilización</t>
  </si>
  <si>
    <t>* La tensión eléctrica o presión de aire especificada en la placa de datos, cuando se trata de polipastos eléctricos o neumáticos, respectivamente</t>
  </si>
  <si>
    <t>Para la operación de polipastos y malacates:</t>
  </si>
  <si>
    <t>* Cuenta con un responsable para accionar el trinquete de retención en los malacates de tambor de accionamiento manual</t>
  </si>
  <si>
    <t>Verifica que el cable de acero:</t>
  </si>
  <si>
    <t>Verifica que la cadena del polipasto:</t>
  </si>
  <si>
    <t>Se reemplaza únicamente por otro del mismo tipo y características, de acuerdo con las especificaciones del fabricante, cuando presenta cualquiera de las condiciones siguientes:</t>
  </si>
  <si>
    <t>Considera para la cadena de carga lo siguiente:</t>
  </si>
  <si>
    <t>Que se retire inmediatamente del servicio si:</t>
  </si>
  <si>
    <t>Que se reemplace todo gancho:</t>
  </si>
  <si>
    <t>Somete todo polipasto o malacate a una prueba de carga para su adecuado funcionamiento, después de cualquier reparación o mantenimiento, con base en las indicaciones del fabricante.</t>
  </si>
  <si>
    <t>5.4 a), 7.8 y 7.8.2.3 a), b) y c)</t>
  </si>
  <si>
    <t>El patrón cumple cuando presenta evidencia documental de que para la revisión y mantenimiento de polipastos y malacates cumple con lo siguiente:</t>
  </si>
  <si>
    <t>* Determina la periodicidad de las revisiones a la cadena de carga y de mando o palanca; al sistema eléctrico; a las terminales; al interruptor de límite; a la caja receptora; a las nueces; a los frenos; a los ganchos; a los engranajes; al motor, y a la carcasa</t>
  </si>
  <si>
    <r>
      <t xml:space="preserve">* </t>
    </r>
    <r>
      <rPr>
        <sz val="11"/>
        <color theme="1"/>
        <rFont val="Calibri"/>
        <family val="2"/>
        <scheme val="minor"/>
      </rPr>
      <t>Establece la periodicidad de los ajustes del freno y del embrague o de los interruptores límite en los polipastos motorizados, de conformidad con las indicaciones del fabricante, y</t>
    </r>
  </si>
  <si>
    <r>
      <t xml:space="preserve">* </t>
    </r>
    <r>
      <rPr>
        <sz val="11"/>
        <color theme="1"/>
        <rFont val="Calibri"/>
        <family val="2"/>
        <scheme val="minor"/>
      </rPr>
      <t>Realiza revisiones a cables, bielas, bloques de las mordazas y ganchos de apoyo de los malacates de accionamiento manual y motorizado, con base en las indicaciones del fabricante.</t>
    </r>
  </si>
  <si>
    <t>El patrón cumple cuando, al realizar un recorrido por el centro de trabajo, se constata que para el uso de eslingas, adopta, según corresponda, las medidas de seguridad siguientes:</t>
  </si>
  <si>
    <t>Para la operación de eslingas:</t>
  </si>
  <si>
    <t>* Utiliza sólo eslingas marcadas o etiquetadas con los datos de capacidad de carga y se cerciora que ésta sea superior al peso de la carga por levantar</t>
  </si>
  <si>
    <t>* Evita que la eslinga se instale en la nariz o punta de los ganchos de anclaje y carga</t>
  </si>
  <si>
    <t>* Comprueba que la zona de cosido de la eslinga de cinta nunca entra en contacto con la carga</t>
  </si>
  <si>
    <t>* Emplea eslingas con guardacabos o arcos de protección en cargas que tienen aristas vivas</t>
  </si>
  <si>
    <t>* Consulta al fabricante, cuando es necesario, sobre la exposición de eslingas textiles a agentes químicos</t>
  </si>
  <si>
    <t>Suspende la operación de carga si:</t>
  </si>
  <si>
    <t>* Se produce la rotación de una de las extremidades de la eslinga con cable de acero</t>
  </si>
  <si>
    <t>Para la revisión de eslingas:</t>
  </si>
  <si>
    <t>* Retira del servicio las eslingas que presentan signos de ruptura, fatiga, deformación u otra condición que puede generar daños a los trabajadores o a las instalaciones.</t>
  </si>
  <si>
    <t>5.4 a), 7.8 y 7.8.4</t>
  </si>
  <si>
    <t>El patrón cumple cuando, al realizar un recorrido por el centro de trabajo, se constata que para el uso de grúas, adopta, según corresponda, las medidas de seguridad siguientes:</t>
  </si>
  <si>
    <t>Para los requerimientos:</t>
  </si>
  <si>
    <t>Comprueba que la cabina:</t>
  </si>
  <si>
    <t>* Garantiza una buena visibilidad en la zona de trabajo y está ventilada</t>
  </si>
  <si>
    <t>* Posee vidrios inastillables</t>
  </si>
  <si>
    <t>* Cuenta con limpiaparabrisas eléctrico o neumático, en caso de que opere a la intemperie, en condiciones de funcionamiento</t>
  </si>
  <si>
    <t>* Dispone de escalas de mano u otro medio de acceso seguro a la cabina de mando</t>
  </si>
  <si>
    <t>* Mantiene las palancas de mando protegidas para evitar accionamientos involuntarios</t>
  </si>
  <si>
    <t>Para la operación de grúas:</t>
  </si>
  <si>
    <t>Cumple, cuando una grúa móvil se desplaza llevando la carga suspendida, con lo siguiente:</t>
  </si>
  <si>
    <t>Para la revisión y mantenimiento de grúas:</t>
  </si>
  <si>
    <t>Somete las grúas a las pruebas de carga correspondientes que indique el fabricante, después de que sea modificada su estructura, accesorios, mecanismos, contrapesos, elementos de estabilización o cualquiera otra parte que altere las condiciones de funcionamiento y antes de volver a operarla.</t>
  </si>
  <si>
    <t>5.4 a), 7.8 y 7.8.5</t>
  </si>
  <si>
    <t>El patrón cumple cuando, al realizar un recorrido por el centro de trabajo, se constata que para el uso de montacargas, adopta, según corresponda, las medidas de seguridad siguientes:</t>
  </si>
  <si>
    <t>Constata que la cabina:</t>
  </si>
  <si>
    <t>Para la operación de montacargas:</t>
  </si>
  <si>
    <t>Para la revisión y mantenimiento de montacargas:</t>
  </si>
  <si>
    <t>Retira del servicio los montacargas que presentan anomalías en su funcionamiento.</t>
  </si>
  <si>
    <t>5.4 a), 7.8 y 7.8.6</t>
  </si>
  <si>
    <t>El patrón cumple cuando, al realizar un recorrido por el centro de trabajo, se constata que para el uso de electroimanes, adopta, según corresponda, las medidas de seguridad siguientes:</t>
  </si>
  <si>
    <t>Para la operación de electroimanes:</t>
  </si>
  <si>
    <t>* Aplica la tensión eléctrica hasta que el electroimán está en contacto con la carga a levantar</t>
  </si>
  <si>
    <t>* Prohíbe su uso cerca de máquinas, de elementos de acero y de materiales ferrosos, para que no afecte la operación por la atracción magnética imprevista de tales elementos y materiales.</t>
  </si>
  <si>
    <t>5.4 a), 7.8 y 7.8.7</t>
  </si>
  <si>
    <t>El patrón cumple cuando, al realizar un recorrido por el centro de trabajo, se constata que para cargadores frontales, adopta, según corresponda, las medidas de seguridad siguientes:</t>
  </si>
  <si>
    <t>Verifica que la cabina cumple al menos con lo siguiente:</t>
  </si>
  <si>
    <t>* Proporciona protección al operador contra objetos que lleguen a caer y contra la intemperie, cuando se utilizan en exteriores</t>
  </si>
  <si>
    <t>* Tiene un asiento cómodo que cuenta con cinturón de seguridad</t>
  </si>
  <si>
    <t>* Garantiza una buena visibilidad del área de trabajo</t>
  </si>
  <si>
    <t>* Cuenta con mandos colocados en forma tal, que el operador dispone de espacio suficiente para maniobrar</t>
  </si>
  <si>
    <t>Para la operación de cargadores frontales:</t>
  </si>
  <si>
    <t>* Comprueba que el operador utiliza el cinturón de seguridad</t>
  </si>
  <si>
    <t>* Verifica el buen estado de los dispositivos y accesorios para su operación, tales como: espejo retrovisor, extintor y cinturón de seguridad</t>
  </si>
  <si>
    <t>* Cuenta con una señal de advertencia audible que se activa automáticamente cuando el cargador frontal se mueve en reversa</t>
  </si>
  <si>
    <t>* Verifica que la carga no sobrepasa la carga máxima de utilización indicada en las placas de capacidad de carga</t>
  </si>
  <si>
    <t>* Evita que la carga sea de dimensión mayor a la del bote o pala</t>
  </si>
  <si>
    <t>* Respeta los límites de velocidad de la zona donde transita</t>
  </si>
  <si>
    <t>* Acciona la bocina en cruceros peligrosos</t>
  </si>
  <si>
    <t>* Evita los movimientos bruscos o rápidos</t>
  </si>
  <si>
    <t>* Efectúa la carga de combustible en una zona ventilada y dispone de equipo para la atención de emergencias por incendio que pueden presentarse, conforme al tipo y cantidad de combustible utilizado</t>
  </si>
  <si>
    <t>* Estaciona el cargador frontal con el bote o pala apoyado sobre el suelo</t>
  </si>
  <si>
    <t>* Desactiva el mecanismo de encendido al finalizar su operación para evitar el uso no autorizado</t>
  </si>
  <si>
    <t>Para la revisión y mantenimiento:</t>
  </si>
  <si>
    <t>* Utiliza los soportes apoyados sobre bloques que garantizan la seguridad de los trabajadores involucrados en estas maniobras, cuando es necesario levantar la máquina para darle mantenimiento</t>
  </si>
  <si>
    <t>* Retira del servicio los cargadores frontales que presentan anomalías en su funcionamiento.</t>
  </si>
  <si>
    <t>5.4 a), 7.8 y 7.8.8</t>
  </si>
  <si>
    <t>El patrón cumple cuando, al realizar un recorrido por el centro de trabajo, se constata que para transportadores, adopta, según corresponda, las medidas de seguridad siguientes:</t>
  </si>
  <si>
    <t>Para la instalación de transportadores:</t>
  </si>
  <si>
    <t>Para la operación de transportadores por banda:</t>
  </si>
  <si>
    <t>Mantiene permanentemente limpio el mecanismo del transportador</t>
  </si>
  <si>
    <t>Verifica que en las estaciones de carga, se encuentran en buen estado las protecciones de barandales, puertas giratorias o rejas</t>
  </si>
  <si>
    <t>Para la operación de transportadores helicoidales, en forma adicional a las medidas de seguridad para la operación de transportadores por banda, cumple con lo siguiente:</t>
  </si>
  <si>
    <t>Para la revisión y mantenimiento de transportadores:</t>
  </si>
  <si>
    <t>Lubrica todas las partes del transportador y proporciona el mantenimiento, de acuerdo con el programa específico que para tal efecto se elaboró, de conformidad con las indicaciones del fabricante.</t>
  </si>
  <si>
    <t>5.4 a) y 7.9</t>
  </si>
  <si>
    <t>El patrón cumple cuando, al realizar un recorrido por el centro de trabajo, se constata que para maquinaria similar o que sea combinación de las enunciadas en los numerales del 7.8.2 al 7.8.8, determina y adopta las medidas de seguridad equivalentes a las descritas en dichos apartados, para realizar el manejo y almacenamiento de materiales.</t>
  </si>
  <si>
    <t>5.4 b) y 8.3 a 8.5</t>
  </si>
  <si>
    <t>El patrón cumple cuando, al realizar un recorrido por el centro de trabajo, se constata que:</t>
  </si>
  <si>
    <t>En las actividades de manejo y almacenamiento de materiales de manera manual, adopta las medidas de seguridad siguientes:</t>
  </si>
  <si>
    <t>Supervisa que se realizan en condiciones seguras, con base en los procedimientos a que alude el numeral 8.1</t>
  </si>
  <si>
    <t>Conserva en condiciones seguras los equipos auxiliares utilizados en el manejo de materiales</t>
  </si>
  <si>
    <t>Mantiene las áreas de tránsito y de trabajo libres de obstáculos</t>
  </si>
  <si>
    <t>Utiliza barras u otros medios cuando se desplazan objetos pesados mediante rodillos para que el trabajador no entre en contacto con la carga en movimiento</t>
  </si>
  <si>
    <t>Verifica que la carga manual máxima que manejan los trabajadores no rebasa:</t>
  </si>
  <si>
    <t>* 25 kg para hombres</t>
  </si>
  <si>
    <t xml:space="preserve">* 10 kg tratándose de mujeres, </t>
  </si>
  <si>
    <t>* 7 kg en el caso de menores de 14 a 16 años</t>
  </si>
  <si>
    <t>Proporciona la ropa y el equipo de protección personal, conforme a lo previsto por la NOM-017-STPS-2008, o las que la sustituyan, a los trabajadores que realizan actividades de carga de:</t>
  </si>
  <si>
    <t>* Materiales o contenedores con aristas cortantes, rebabas, astillas, puntas agudas, clavos u otros salientes peligrosos</t>
  </si>
  <si>
    <t>* Materiales con temperaturas extremas</t>
  </si>
  <si>
    <t>* Contenedores con sustancias irritantes, corrosivas o tóxicas</t>
  </si>
  <si>
    <t>Ubica al menos un trabajador por cada 4 metros o fracción del largo de la carga por manipular, cuando su longitud es mayor a dicha distancia</t>
  </si>
  <si>
    <t>Traslada los barriles o tambos, a través del uso de maquinaria o equipo auxiliar, como diablos, patines o carretillas</t>
  </si>
  <si>
    <t>Efectúa el manejo manual de materiales cuyo peso o longitud es superior a lo que determina esta Norma, e integra grupos de carga y asegura que exista coordinación entre los miembros de éstos</t>
  </si>
  <si>
    <t>Realiza el manejo manual de materiales al menos con dos trabajadores, cuando su peso es mayor de 200 kg y se utilizan diablos o patines</t>
  </si>
  <si>
    <t>Asegura la estabilidad de la carga durante su traslado</t>
  </si>
  <si>
    <t>Instruye al trabajador para que jale el diablo, patín o carretilla en el mismo sentido del ascenso al subir una pendiente, y en sentido opuesto al del descenso al bajar, con el objeto de evitar que la carga represente un riesgo</t>
  </si>
  <si>
    <t>Coloca un tope en la zona de descarga cuando se bascula una carretilla para descargarla al borde de una zanja</t>
  </si>
  <si>
    <t>5.5 y 9.2 a 9.5</t>
  </si>
  <si>
    <t>El patrón cumple cuando, al realizar un recorrido por el centro de trabajo, se constata que para realizar las actividades de almacenamiento adopta las medidas y condiciones de seguridad, siguientes:</t>
  </si>
  <si>
    <t>Cuenta en las áreas de almacenamiento de materiales con:</t>
  </si>
  <si>
    <t>Pasillos de circulación con anchos en función de la técnica utilizada para la colocación y extracción de los materiales, conforme a:</t>
  </si>
  <si>
    <t>Señalización, con base en lo que dispone la NOM-026-STPS-2008, o las que la sustituyan, que indica:</t>
  </si>
  <si>
    <t>Cumple las condiciones de seguridad siguientes:</t>
  </si>
  <si>
    <t>Evita que las estibas:</t>
  </si>
  <si>
    <t>* Bloqueen la iluminación y la ventilación del local o edificio</t>
  </si>
  <si>
    <t>* Impidan el acceso a las rutas de evacuación y salidas de emergencia, así como a los sistemas de alarma; equipos contra incendio y de rescate, entre otros, previstos para casos de emergencia</t>
  </si>
  <si>
    <t>Dispone de elementos estructurales, estantes o plataformas:</t>
  </si>
  <si>
    <t>Apila los materiales de manera tal que siempre se colocan los de mayor peso en la parte inferior</t>
  </si>
  <si>
    <t>Efectúa revisiones a los elementos estructurales, estantes o plataformas, previo al almacenamiento de materiales, para identificar:</t>
  </si>
  <si>
    <t>Inestabilidad con motivo de fallas del suelo.</t>
  </si>
  <si>
    <t>El patrón cumple cuando, al realizar un recorrido por el centro de trabajo, se constata que supervisa que el manejo y almacenamiento de materiales se realiza en condiciones seguras, conforme a los procedimientos de seguridad a que se refieren los numerales 5.2, 5.3 y 9.1 de la presente Norma.</t>
  </si>
  <si>
    <t>El patrón cumple cuando, al entrevistar a los trabajadores seleccionados de acuerdo con el criterio muestral de la Tabla 2 del numeral 13.4, se constata que supervisa que el manejo de materiales se realiza en condiciones seguras, conforme a los procedimientos de seguridad a que se refieren los numerales 5.2, 5.3 y 9.1 de la presente Norma.</t>
  </si>
  <si>
    <t>El patrón cumple cuando presenta evidencia documental de que cuenta con un manual de primeros auxilios para la atención a emergencias, con base en el tipo de riesgos a que están expuestos los trabajadores que realizan el manejo y almacenamiento de materiales.</t>
  </si>
  <si>
    <t>El patrón cumple cuando presenta evidencia documental de que informa a los trabajadores sobre los riesgos a que están expuestos en el manejo y almacenamiento de materiales.</t>
  </si>
  <si>
    <t>5.4 b) y 8.2</t>
  </si>
  <si>
    <t>El patrón cumple cuando presenta evidencia documental de que las actividades de manejo y almacenamiento de materiales a través de la carga manual, se realiza sólo por trabajadores que cuentan con aptitud física avalada por un médico.</t>
  </si>
  <si>
    <t>5.4 b) y 8.5 e)</t>
  </si>
  <si>
    <t>El patrón cumple cuando presenta evidencia documental de que determina en el procedimiento previsto en el numeral 8.1, las condiciones conforme a las cuales los trabajadores a que se refiere el subinciso 1), del numeral 8.5, que manejan una carga superior a 25 kg y hasta 50 kg, desarrollan la carga manual de tal manera que no representa un riesgo para su salud.</t>
  </si>
  <si>
    <t>5.9 y 10</t>
  </si>
  <si>
    <t>El programa para la vigilancia a la salud de los trabajadores considera al menos, lo siguiente:</t>
  </si>
  <si>
    <t>* La práctica de exámenes médicos de acuerdo con la actividad específica de los trabajadores, sujeta al seguimiento clínico anual o a la evidencia de signos o síntomas que denoten alteración de la salud de los trabajadores.</t>
  </si>
  <si>
    <t>El médico determina la aptitud física de los trabajadores para realizar actividades de manejo y almacenamiento de materiales de manera manual.</t>
  </si>
  <si>
    <t>El patrón cumple cuando, al realizar un recorrido por el centro de trabajo, se constata que proporciona a los trabajadores el equipo de protección personal requerido para las actividades de manejo y almacenamiento de materiales, de acuerdo con los riesgos a que están expuestos, y de conformidad con lo que señala la NOM-017-STPS-2008, o las que la sustituyan.</t>
  </si>
  <si>
    <t>El patrón cumple cuando, al entrevistar a los trabajadores seleccionados de acuerdo con el criterio muestral de la Tabla 2 del numeral 13.4, se constata que proporciona a los trabajadores el equipo de protección personal requerido para las actividades de manejo y almacenamiento de materiales, de acuerdo con los riesgos a que están expuestos, y de conformidad con lo que señala la NOM-017-STPS-2008, o las que la sustituyan.</t>
  </si>
  <si>
    <t>Sección 5.4 a), 7.8 y 7.8.1 i) 3)</t>
  </si>
  <si>
    <t>El patrón cumple cuando presenta evidencia documental de que revisa la maquinaria por personal capacitado.</t>
  </si>
  <si>
    <t>5.4 a), 7.8 y 7.8.4.2 a)</t>
  </si>
  <si>
    <t>El patrón cumple cuando presenta evidencia documental de que las grúas son operadas únicamente por personal capacitado y autorizado.</t>
  </si>
  <si>
    <t>5.4 a), 7.8 y 7.8.5.2 a)</t>
  </si>
  <si>
    <t>El patrón cumple cuando presenta evidencia documental de que los montacargas son operados únicamente por personal capacitado y autorizado.</t>
  </si>
  <si>
    <t>5.4 a), 7.8 y 7.8.6.2 a)</t>
  </si>
  <si>
    <t>El patrón cumple cuando presenta evidencia documental de que los electroimanes son operados únicamente por personal capacitado y autorizado.</t>
  </si>
  <si>
    <t>5.4 a), 7.8 y 7.8.7.2 a)</t>
  </si>
  <si>
    <t>El patrón cumple cuando presenta evidencia documental de que los cargadores frontales son operados únicamente por personal capacitado y autorizado.</t>
  </si>
  <si>
    <t>5.4 a), 7.8,   7.8.8.2 a) y 7.8.8.4 b)</t>
  </si>
  <si>
    <t>El patrón cumple cuando presenta evidencia documental de que trabajadores capacitados:</t>
  </si>
  <si>
    <t>* Realizan las revisiones y mantenimiento.</t>
  </si>
  <si>
    <t>5.11 y 11</t>
  </si>
  <si>
    <t>Capacita y adiestra a los trabajadores involucrados en el manejo y almacenamiento de materiales, de acuerdo con su actividad o puesto de trabajo</t>
  </si>
  <si>
    <t>A los trabajadores de nuevo ingreso se les proporciona un curso de inducción sobre las condiciones generales de seguridad y salud en el trabajo que deben cumplirse en las actividades de manejo y almacenamiento de materiales y las áreas en que se efectúan éstas, tanto las realizadas en forma manual como mediante el uso de maquinaria</t>
  </si>
  <si>
    <t>A los trabajadores involucrados en el manejo y almacenamiento de materiales a través del uso de maquinaria se les proporciona capacitación, con énfasis en la prevención de riesgos, conforme a las tareas asignadas, y sobre el procedimiento de atención a emergencias</t>
  </si>
  <si>
    <t>A los trabajadores que realicen actividades de manejo y almacenamiento de materiales de modo manual, se les capacita y adiestra sobre la manera segura de efectuar este tipo de actividades, así como el contenido de la presente Norma aplicables a éstas</t>
  </si>
  <si>
    <t>La capacitación y adiestramiento proporcionados a los instaladores, personal de mantenimiento y operadores de maquinaria, así como a sus ayudantes, consiste en una instrucción teórica, entrenamiento práctico y evaluación de los conocimientos y habilidades adquiridos. Asimismo, considera, según aplique, lo siguiente:</t>
  </si>
  <si>
    <t>* Los principios generales de funcionamiento de la maquinaria a operar</t>
  </si>
  <si>
    <t>* Los procedimientos de seguridad en la instalación, operación y mantenimiento de la maquinaria, así como del funcionamiento de sus controles, sistemas y dispositivos de seguridad</t>
  </si>
  <si>
    <t>* Las capacidades y limitaciones de la maquinaria, así como las condiciones y situaciones que generan riesgos</t>
  </si>
  <si>
    <t>* Las medidas de seguridad que prevé esta Norma, que se deben adoptar en la ejecución de las actividades</t>
  </si>
  <si>
    <t>* Las revisiones rutinarias de las condiciones de seguridad y operación a la maquinaria, antes de cada jornada, y periódicas, de acuerdo con las instrucciones del fabricante</t>
  </si>
  <si>
    <t>* Las condiciones climáticas desfavorables que obligan a interrumpir las actividades de manejo y almacenamiento de materiales con maquinaria</t>
  </si>
  <si>
    <t>* El procedimiento para la atención a emergencias</t>
  </si>
  <si>
    <t>La capacitación y adiestramiento se refuerzan por lo menos cada dos años, o antes cuando se presenta cualquiera de las circunstancias siguientes:</t>
  </si>
  <si>
    <t>* Se introduce nueva maquinaria o equipo, o se modifican los procedimientos de manejo de materiales o las áreas en las que dichas maquinarias son operadas</t>
  </si>
  <si>
    <t>* Haya ocurrido un incidente o accidente</t>
  </si>
  <si>
    <t>* Se evidencia una operación insegura del equipo</t>
  </si>
  <si>
    <t>* Así lo sugiere la última evaluación aplicada a los trabajadores operadores del equipo.</t>
  </si>
  <si>
    <t>El patrón cumple cuando presenta evidencia de que cuenta con los registros sobre la ejecución del programa específico para la revisión y mantenimiento de la maquinaria y equipos empleados en el manejo y almacenamiento de materiales, que consideran, según aplique, lo siguiente:</t>
  </si>
  <si>
    <t>5.4 a), 7.8 y 7.8.3.2 a)</t>
  </si>
  <si>
    <t>5.4 a), 7.8 y 7.8.5.3 a)</t>
  </si>
  <si>
    <r>
      <t xml:space="preserve">El patrón cumple cuando presenta evidencia de que cuenta con los registros sobre la revisión y mantenimiento de los </t>
    </r>
    <r>
      <rPr>
        <b/>
        <sz val="11"/>
        <color indexed="8"/>
        <rFont val="Calibri"/>
        <family val="2"/>
      </rPr>
      <t>montacargas</t>
    </r>
    <r>
      <rPr>
        <sz val="11"/>
        <color theme="1"/>
        <rFont val="Calibri"/>
        <family val="2"/>
        <scheme val="minor"/>
      </rPr>
      <t xml:space="preserve"> y de que se realizan con la periodicidad indicada por el fabricante, y con base en el programa específico que para tal efecto se elaboró.</t>
    </r>
  </si>
  <si>
    <t>5.4 a), 7.8 y 7.8.7.3 a)</t>
  </si>
  <si>
    <t>5.5 y 9.7</t>
  </si>
  <si>
    <t>El patrón cumple cuando presenta evidencia de que cuenta con los registros sobre la capacitación y adiestramiento que proporciona a los trabajadores, el cual contiene, al menos, lo siguiente:</t>
  </si>
  <si>
    <t>El nombre y puesto de los trabajadores a los que se les proporcionó</t>
  </si>
  <si>
    <t>La fecha en que se proporcionó la capacitación</t>
  </si>
  <si>
    <t>Los temas impartidos</t>
  </si>
  <si>
    <t>El nombre del instructor y, en su caso, número de registro como agente capacitador ante la Secretaría del Trabajo y Previsión Social.</t>
  </si>
  <si>
    <t>El patrón cumple cuando presenta evidencia de que cuenta con los registros sobre:</t>
  </si>
  <si>
    <t>La vigilancia a la salud de los trabajadores expuestos a sobreesfuerzo muscular o postural.</t>
  </si>
  <si>
    <t xml:space="preserve">OBSERVACIONES </t>
  </si>
  <si>
    <t>S</t>
  </si>
  <si>
    <t>N</t>
  </si>
  <si>
    <t>NA</t>
  </si>
  <si>
    <t>5.4 a) y 7.7.1</t>
  </si>
  <si>
    <t>5.4 a), 7.8 y 7.8.1</t>
  </si>
  <si>
    <t>5.4 a), 7.8 y 7.8.1 i) 3)</t>
  </si>
  <si>
    <t>6  Capacitación</t>
  </si>
  <si>
    <t>4  Seguimiento a la salud</t>
  </si>
  <si>
    <t>5   Equipo de proteccion personal</t>
  </si>
  <si>
    <t>7  Registros Administrativos</t>
  </si>
  <si>
    <t>3  Medidas de seguridad e higiene</t>
  </si>
  <si>
    <t>2  Procedimientos de seguridad</t>
  </si>
  <si>
    <t>Referencia legal</t>
  </si>
  <si>
    <t>👁‍🗨</t>
  </si>
  <si>
    <t>📖</t>
  </si>
  <si>
    <t>Cumple</t>
  </si>
  <si>
    <t>1  Programas Especificos</t>
  </si>
  <si>
    <t>* La maquinaria objeto de la revisión y mantenimiento y, en su caso, su número de identificación.</t>
  </si>
  <si>
    <t>* La actividad por llevar a cabo.</t>
  </si>
  <si>
    <t>* La periodicidad con que se desarrolla.</t>
  </si>
  <si>
    <t>* El tipo de revisión realizada y, en su caso, el tipo de mantenimiento efectuado.</t>
  </si>
  <si>
    <t>* Las fechas de ejecución.</t>
  </si>
  <si>
    <t>*  El responsable de su realización.</t>
  </si>
  <si>
    <t>RESUMEN DE CUMPLIMIENTO</t>
  </si>
  <si>
    <t>%</t>
  </si>
  <si>
    <t>Cumplimiento Global</t>
  </si>
  <si>
    <t xml:space="preserve">5.1, 7.1 </t>
  </si>
  <si>
    <t>* Operan los transportadores.</t>
  </si>
  <si>
    <t>7.8.8.4 b)</t>
  </si>
  <si>
    <t>7.8.8.2 a)</t>
  </si>
  <si>
    <t xml:space="preserve">5.1 y 7.1 </t>
  </si>
  <si>
    <t>Las fechas en que se realizó la actividad.</t>
  </si>
  <si>
    <t>Los resultados del mantenimiento.</t>
  </si>
  <si>
    <t>Las acciones preventivas o correctivas efectuadas.</t>
  </si>
  <si>
    <t>El responsable de realizar la actividad.</t>
  </si>
  <si>
    <t>5.11 y 11.6</t>
  </si>
  <si>
    <t>El mantenimiento a la maquinaria empleada en el manejo y almacenamiento de materiales, con base en el programa que para tal efecto se elaboró.</t>
  </si>
  <si>
    <t xml:space="preserve">5.2, y 7.3 </t>
  </si>
  <si>
    <t>* A granel.</t>
  </si>
  <si>
    <t>* Por pieza suelta.</t>
  </si>
  <si>
    <t>* Envasada.</t>
  </si>
  <si>
    <t>* Empacada.</t>
  </si>
  <si>
    <t>* En contenedores.</t>
  </si>
  <si>
    <t>* Los riesgos inherentes a la maquinaria empleada, así como a los materiales por manejar.</t>
  </si>
  <si>
    <t>* Los riesgos inherentes a la carga, descarga, traslado o transporte, y estiba o desestiba de los materiales.</t>
  </si>
  <si>
    <t>* Los elementos de sujeción de los materiales o contenedores.</t>
  </si>
  <si>
    <t>* La ubicación de las zonas en que se encuentran o transitan los trabajadores, o personas ajenas a los trabajos de manejo de materiales, a fin de prevenir cualquier accidente.</t>
  </si>
  <si>
    <t>5.2,7.3, 7.5</t>
  </si>
  <si>
    <t>* La señalización y delimitación del área donde se lleva a cabo la revisión y mantenimiento.</t>
  </si>
  <si>
    <t>* El uso de las herramientas adecuadas.</t>
  </si>
  <si>
    <t>* La aplicación, antes del inicio de las actividades, de medios de bloqueo de energía, por medio del uso de tarjetas y candados, de conformidad con lo señalado por la NOM-004-STPS-1999, o las que la sustituyan.</t>
  </si>
  <si>
    <t>* La constatación de que las conexiones de los cables de carga y terminales cumplan con las especificaciones del fabricante.</t>
  </si>
  <si>
    <t>* La comprobación del libre funcionamiento de las botoneras o controles de mando y que su identificación está marcada permanentemente en ellas.</t>
  </si>
  <si>
    <t>* El manual de mantenimiento que proporciona el fabricante.</t>
  </si>
  <si>
    <t>* La identificación de los factores de riesgo.</t>
  </si>
  <si>
    <t>* Las medidas específicas de seguridad por adoptar.</t>
  </si>
  <si>
    <t>5.1 y 7.6</t>
  </si>
  <si>
    <t>* Los tipos de emergencias que se pueden presentar.</t>
  </si>
  <si>
    <t>* La forma de activar la alarma para alertar sobre la situación de emergencia.</t>
  </si>
  <si>
    <t>* La instrucción de poner la maquinaria involucrada en posición segura.</t>
  </si>
  <si>
    <t>* El botiquín, manual y personal capacitado para prestar los primeros auxilios, con base en el tipo de riesgos a que se exponen los trabajadores que realicen el manejo de materiales.</t>
  </si>
  <si>
    <t>* La intervención de las brigadas de emergencia, conforme al manual, en su caso.</t>
  </si>
  <si>
    <t>* El directorio de los cuerpos de socorro competentes.</t>
  </si>
  <si>
    <t>* Los medios de transporte disponibles para que se pueda trasladar a los lesionados a un centro de atención médica.</t>
  </si>
  <si>
    <t>5.2, y 7.4</t>
  </si>
  <si>
    <t>5.4 b)</t>
  </si>
  <si>
    <t>Las características de los trabajadores involucrados en estas tareas, tales como: género, edad, peso, complexión y antecedentes patológicos de deformidades físicas o de lesiones que pueden limitar la capacidad de carga manual.</t>
  </si>
  <si>
    <t>El peso, forma, dimensiones y presencia de aristas cortantes o vértices puntiagudos, de los materiales o contenedores por manejar.</t>
  </si>
  <si>
    <t>La intensidad, distancia, repetición, frecuencia, duración, posturas y premura con la que deben efectuarse las actividades de carga y traslado manual.</t>
  </si>
  <si>
    <t>La posición de los materiales o contenedores a manejar, con respecto a la de los trabajadores: levantamiento o descenso de la carga al piso, o a una cierta altura.</t>
  </si>
  <si>
    <t>Los elementos de sujeción de los materiales o contenedores -facilidad de agarre, sujeción y traslado de los materiales o contenedores-, y visibilidad que el volumen de la carga permite al trabajador.</t>
  </si>
  <si>
    <t>La trayectoria para el transporte de las cargas, subiendo o bajando escaleras, rampas inclinadas, plataformas, vehículos, tránsito sobre superficies resbalosas o con obstáculos que pueden generar riesgo de caídas.</t>
  </si>
  <si>
    <t>* Es de fácil acceso y transporte.</t>
  </si>
  <si>
    <t>* Está ubicado en un lugar visible.</t>
  </si>
  <si>
    <t>* Está identificado y señalizada su ubicación, de acuerdo con lo que dispone la NOM-026-STPS-2008, o las que la sustituyan.</t>
  </si>
  <si>
    <t>* Está libre de candados o dispositivos que dificultan el acceso a su contenido.</t>
  </si>
  <si>
    <t>* Cuenta con los materiales de curación, de conformidad con los riesgos identificados y el número de trabajadores expuestos.</t>
  </si>
  <si>
    <t>* Posee un listado de los materiales de curación que contiene.</t>
  </si>
  <si>
    <t>7.7.1</t>
  </si>
  <si>
    <t>* Dispone de al menos un extintor del tipo y capacidad específica a la clase de fuego que se puede presentar.</t>
  </si>
  <si>
    <t>* Delimita y evita el acceso a las áreas de operación de la maquinaria a trabajadores o personas ajenas a los trabajos de manejo de materiales, y mantiene dichas áreas libres de obstáculos.</t>
  </si>
  <si>
    <t>* Dispone de la señalización relativa a la velocidad máxima de circulación de la maquinaria empleada en el manejo de materiales, así como de precaución, particularmente en los cruces o vías con pendientes.</t>
  </si>
  <si>
    <t>* Coloca espejos convexos en los cruces de corredores, pasillos o calles donde circula maquinaria empleada en el manejo de materiales y, en caso de ser necesarios, de medios físicos en el piso para reducir su velocidad.</t>
  </si>
  <si>
    <t>* Supervisa que los trabajadores usan el equipo de protección personal durante el desempeño de sus actividades.</t>
  </si>
  <si>
    <t>* Da seguimiento al programa específico de revisión y mantenimiento para la maquinaria.</t>
  </si>
  <si>
    <t>* Prohíbe que se exceda la carga máxima de utilización de la maquinaria empleada en el manejo de materiales.</t>
  </si>
  <si>
    <t>7.8.1</t>
  </si>
  <si>
    <t>7.8.2.1</t>
  </si>
  <si>
    <t>7.8.2.2</t>
  </si>
  <si>
    <t>* Revisa físicamente la integridad de sus componentes antes de iniciar la jornada, con el objeto de detectar signos de ruptura, fatiga, deformación u otra condición que pueda generar riesgos a los trabajadores o a las instalaciones.</t>
  </si>
  <si>
    <t>* Revisa el equipo y comprueba que no rebasan la carga máxima de utilización.</t>
  </si>
  <si>
    <t>* Usa la presión de aire indicada en la placa de datos, tratándose de polipastos neumáticos.</t>
  </si>
  <si>
    <t>* Verifica que el amarre sea de modo tal que la carga queda debidamente asegurada y equilibrada.</t>
  </si>
  <si>
    <t>* Evita el levantamiento de una misma carga, cuando se emplean de manera simultánea dos o más polipastos. De ser necesario, calcula el centro de carga y se realiza en forma coordinada.</t>
  </si>
  <si>
    <t>* Levanta la carga a la menor altura posible cuando se pone en marcha el polipasto, con la finalidad de verificar que ésta no se desliza y evita que se incline durante su desplazamiento.</t>
  </si>
  <si>
    <t>* Verifica que el levantamiento de la carga se realiza de modo vertical o que el punto de anclaje y de sujeción están en la misma línea para no dañar el equipo.</t>
  </si>
  <si>
    <t>* Asegura que el polipasto no se someta a un esfuerzo superior al 50% de la carga máxima de utilización, cuando la temperatura del medio ambiente es inferior a -15ºC.</t>
  </si>
  <si>
    <t>* Evita accionamientos involuntarios de malacates y polipastos, cuando éstos se ponen en reposo y se dejan suspendidos.</t>
  </si>
  <si>
    <t>* Cumple en los malacates de tambor que el descenso de la carga sea asegurado accionando el freno, de manera que se evita un aceleramiento inesperado de ésta, así como toda maniobra fuera de control.</t>
  </si>
  <si>
    <t>* Limita el número de arranques por hora y el tiempo de operación a los especificados por el fabricante.</t>
  </si>
  <si>
    <t>* No se utiliza como tierra física.</t>
  </si>
  <si>
    <t>* Se mantiene adecuadamente lubricado.</t>
  </si>
  <si>
    <t>* No roza con superficies que lo pueden cortar o dañar, cuando está sujeto a tensión.</t>
  </si>
  <si>
    <t>* Se protege y evita el contacto de éste con humedad, gases y sustancias que pueden corroerlo.</t>
  </si>
  <si>
    <t>* Se mantiene adecuadamente lubricada.</t>
  </si>
  <si>
    <t>* No presenta deformaciones, golpes, torceduras, entre otras.</t>
  </si>
  <si>
    <t>* No tiene eslabones soldados.</t>
  </si>
  <si>
    <t>* Suspende de inmediato el levantamiento de los materiales, cuando se presenta un esfuerzo manual excesivo en la operación de la cadena de maniobra, manivelas o palancas de tracción o se detecta cualquier otro riesgo.</t>
  </si>
  <si>
    <t>Para la revisión y mantenimiento de polipastos y malacates.</t>
  </si>
  <si>
    <t>* Comprueba que todos los tornillos y tuercas están correctamente apretados.</t>
  </si>
  <si>
    <t>* Revisa que los ganchos de carga cuentan con un pestillo de seguridad en buen estado.</t>
  </si>
  <si>
    <t>Verifica que el cable de acero.</t>
  </si>
  <si>
    <t>* Se lubrica periódicamente, conforme a las instrucciones del fabricante.</t>
  </si>
  <si>
    <t>* Doce alambres rotos en forma aleatoria en un mismo torón por cada caída del cable.</t>
  </si>
  <si>
    <t>* Desgaste de más de un 10% del diámetro original del cable.</t>
  </si>
  <si>
    <t>* Retorcimiento, cocas, bucles, aplastamiento, evidencia de daño por calor, quemaduras por flama o corrosión.</t>
  </si>
  <si>
    <t>* Se forman ondas o se produce una torsión no balanceada del cable.</t>
  </si>
  <si>
    <t>* Se guarda bajo techo y se evita el contacto de éstos con humedad, gases y sustancias que pueden corroerlos.</t>
  </si>
  <si>
    <t>* Que se sustituya únicamente por otra que cumple con las especificaciones del fabricante.</t>
  </si>
  <si>
    <t>* Existen uno o más eslabones aplastados, torcidos, alargados, rotos, desgastados o fisurados.</t>
  </si>
  <si>
    <t>* Se detecta en un tramo de 11 eslabones de una cadena de carga en servicio una elongación superior al 5% en equipos manuales y al 3% en motorizados, con respecto a una cadena nueva de las mismas características.</t>
  </si>
  <si>
    <t>* Deformado, torcido o con fisuras.</t>
  </si>
  <si>
    <t>* Abierto en más del 5% de su garganta.</t>
  </si>
  <si>
    <t>* Con desgaste mayor al 10% en el área de contacto con la carga.</t>
  </si>
  <si>
    <t>* Que se prohíba que se añadan eslabones soldados o provisionales, así como cualquier modificación que altere las características originales de la cadena.</t>
  </si>
  <si>
    <t>Revisa el estado de las mangueras y las conexiones, así como el bloque de conexiones hidráulicas.</t>
  </si>
  <si>
    <t>Verifica las conexiones eléctricas y que el motor gire en el sentido de las manecillas del reloj.</t>
  </si>
  <si>
    <t>Mantiene engrasados tanto los engranes como el sistema de frenado y el trinquete, de los malacates de tambor, de conformidad con las especificaciones del fabricante.</t>
  </si>
  <si>
    <t>7.8.2.3</t>
  </si>
  <si>
    <t>5.4 a), 7.8.2.1 al 7.8.2.3</t>
  </si>
  <si>
    <t>7.8.2.3 a)</t>
  </si>
  <si>
    <t>7.8.2.3 b)</t>
  </si>
  <si>
    <t>7.8.2.3 c)</t>
  </si>
  <si>
    <t>* Almacena las eslingas textiles en lugares limpios y secos y lejos de fuentes de calor, rayos ultravioleta o luz solar.</t>
  </si>
  <si>
    <t>* Se presentan deformaciones en las eslingas con cable de acero, que pueden generar la rotación de la carga.</t>
  </si>
  <si>
    <t>Prohíbe que se utilicen eslingas dañadas; se realicen nudos en las eslingas; se arrastre la carga a izar sobre las eslingas, y se utilicen eslingas textiles por encima de 100°C o por debajo de -40°C.</t>
  </si>
  <si>
    <t>* Marca o etiqueta las que han sido revisadas para indicar que pueden ser utilizadas, con la vigencia de la revisión.</t>
  </si>
  <si>
    <t>5.4 a), 7.8 y 7.8.3.1</t>
  </si>
  <si>
    <t>7.8.3.1</t>
  </si>
  <si>
    <t>7.8.3.2</t>
  </si>
  <si>
    <t>7.8.3.2 b)</t>
  </si>
  <si>
    <t>7.8.3.2 c)</t>
  </si>
  <si>
    <t>* Tiene un asiento cómodo y cuenta con cinturón de seguridad.</t>
  </si>
  <si>
    <t>* Posee mandos colocados de modo que el operario dispone de espacio suficiente para maniobrar los controles.</t>
  </si>
  <si>
    <t>Cuenta con dispositivos de frenado automático, cuando el peso máximo es superado, los cuales no están desactivados.</t>
  </si>
  <si>
    <t>Comprueba que el operador utiliza el cinturón de seguridad.</t>
  </si>
  <si>
    <t>Dispone de lastres o contrapesos, acordes con las cargas que soportan y las especificaciones del fabricante.</t>
  </si>
  <si>
    <t>Cuenta con un letrero visible tanto para el operador de la maquinaria como para el personal involucrado en la maniobra de carga, que indica la carga máxima de utilización, en kg si es de 1,000 kg o menos, y en toneladas si es mayor.</t>
  </si>
  <si>
    <t>Utiliza un código de señales o sistema de comunicación para los operadores y ayudantes involucrados en el manejo de materiales.</t>
  </si>
  <si>
    <t>Sitúa al ayudante en un lugar que permita la máxima visibilidad de todas las trayectorias de operación de la grúa, y realiza las operaciones de acuerdo con el código de señales o sistema de comunicación, cuando así se requiera.</t>
  </si>
  <si>
    <t>Asegura que el operador no mueva la grúa hasta que haya entendido la señal o indicación de su ayudante.</t>
  </si>
  <si>
    <t>Revisa, según aplique, los neumáticos de las ruedas al inicio de cada jornada para verificar que están exentos de cualquier daño o defecto, y que se encuentran a la presión correcta, de conformidad con las instrucciones del fabricante.</t>
  </si>
  <si>
    <t>Emplea, en su caso, brazos estabilizadores en las grúas móviles, con base en las instrucciones del fabricante.</t>
  </si>
  <si>
    <t>Corrobora que los brazos estabilizadores están en condiciones seguras para realizar la operación de carga.</t>
  </si>
  <si>
    <t>Verifica que la carga se encuentre asegurada antes de izarla.</t>
  </si>
  <si>
    <t>* El brazo se orienta en la dirección del eje longitudinal de la grúa, salvo que ésta haya sido diseñada para transportar la carga lateralmente.</t>
  </si>
  <si>
    <t>* No se inclina o prolonga hasta el punto en que la carga suspendida sea igual o superior a la carga máxima de seguridad correspondiente a la inclinación del brazo.</t>
  </si>
  <si>
    <t>* Se mantiene a la altura mínima necesaria para que la carga no choque con el piso por efecto del balanceo del brazo, y si ésta es de difícil manejo por su tamaño, se le atan cabos de retención para mantenerla fija, especialmente en condiciones de viento.</t>
  </si>
  <si>
    <t>Desplaza las cargas a una altura superior a la que se encuentran o circulan los trabajadores y, en lo posible, no son suspendidas o trasladadas por encima de las zonas donde se ubican o transitan los trabajadores, vehículos u otros transeúntes.</t>
  </si>
  <si>
    <t>Cuentan con materiales amortiguadores que entran en contacto, en caso de choque, cuando por la misma vía circulan varias grúas, o por el mismo puente más de un carro de grúa.</t>
  </si>
  <si>
    <t>Considera para su operación los riesgos con motivo de sobrecargas por lluvia o viento que pueden estar presentes en el manejo de materiales.</t>
  </si>
  <si>
    <t>Desconecta el interruptor principal y lo deja bloqueado, de manera que evita la operación no autorizada, al finalizar la operación de la grúa.</t>
  </si>
  <si>
    <t>Prohíbe que los trabajadores suban o desciendan de una grúa mientras ésta se encuentra en movimiento.</t>
  </si>
  <si>
    <t>Dispone de un interruptor de protección general que desconecta la corriente eléctrica de la grúa al realizar operaciones de revisión y mantenimiento, cuando aplique, conforme al procedimiento de bloqueo de energía determinado por la NOM-004-STPS-1999, o las que la sustituyan.</t>
  </si>
  <si>
    <t>7.8.4.1</t>
  </si>
  <si>
    <t>7.8.4</t>
  </si>
  <si>
    <t>7.8.4.2</t>
  </si>
  <si>
    <t>7.8.4.3</t>
  </si>
  <si>
    <t>7.8.5.1</t>
  </si>
  <si>
    <t>7.8.5.2</t>
  </si>
  <si>
    <t>* Proporciona protección al operador contra objetos que lleguen a caer, cuando la altura de elevación de la carga sea superior a 1.80 metros.</t>
  </si>
  <si>
    <t>* Provee protección contra la intemperie.</t>
  </si>
  <si>
    <t>* Garantiza una buena visión de la zona de trabajo.</t>
  </si>
  <si>
    <t>* Cuenta con espejo retrovisor.</t>
  </si>
  <si>
    <t>* Permite un fácil acceso al puesto de trabajo.</t>
  </si>
  <si>
    <t>* Dispone de piso antiderrapante.</t>
  </si>
  <si>
    <t>* Está ventilada.</t>
  </si>
  <si>
    <t>* Es resistente al fuego en sus materiales de construcción.</t>
  </si>
  <si>
    <t>Cuenta con claxón y un dispositivo sonoro que se activa automáticamente durante su operación en reversa.</t>
  </si>
  <si>
    <t>Dispone de un dispositivo que emite una luz centellante o giratoria, color ámbar, que opera cuando el equipo está en movimiento, colocado de tal forma que no deslumbra al operador.</t>
  </si>
  <si>
    <t>Cuenta con luces delanteras y traseras que iluminan hacia la dirección en que se desplazan.</t>
  </si>
  <si>
    <t>Frena y bloquea las ruedas de los vehículos que están siendo cargados o descargados.</t>
  </si>
  <si>
    <t>Asegura que no se sobrepasa la carga máxima de utilización indicada en la placa del fabricante.</t>
  </si>
  <si>
    <t>Opera el montacargas bajo un procedimiento de trabajo seguro.</t>
  </si>
  <si>
    <t>Enciende las luces delanteras y traseras, o la torreta durante su operación, cuando así se requiere.</t>
  </si>
  <si>
    <t>Circula con los brazos de la horquilla a una altura máxima entre 0.15 y 0.20 metros por encima del suelo, o de acuerdo con las indicaciones del fabricante.</t>
  </si>
  <si>
    <t>Respeta los límites de velocidad de la zona donde transita.</t>
  </si>
  <si>
    <t>Utiliza barreras de protección o topes en las plataformas o muelles en las que se operan, para evitar riesgos de caída.</t>
  </si>
  <si>
    <t>Efectúa el llenado de combustible o cambio y carga de baterías, en una zona ventilada y dispone de equipo para la atención de emergencias por incendio que pueden presentarse.</t>
  </si>
  <si>
    <t>Dispone de un área específica para la manipulación de baterías y cuenta con procedimientos de seguridad para manejarlas, en su caso.</t>
  </si>
  <si>
    <t>Estaciona el montacargas con los brazos de la horquilla descansando sobre el suelo, o de conformidad con las indicaciones del fabricante.</t>
  </si>
  <si>
    <t>Desactiva el mecanismo de encendido al finalizar su operación para evitar el uso no autorizado.</t>
  </si>
  <si>
    <t xml:space="preserve">7.8.5.3 </t>
  </si>
  <si>
    <t>7.8.5.3 b)</t>
  </si>
  <si>
    <t>Cuenta con una fuente de energía eléctrica auxiliar para garantizar que ésta entra en servicio automáticamente, en caso de falla de la fuente principal de alimentación, de modo que la carga puede mantenerse suspendida por el tiempo que sea necesario hasta descenderla de manera segura.</t>
  </si>
  <si>
    <t>* Coloca candados o tarjetas de seguridad que advierten el peligro de desconectar o, en su caso, conectar el interruptor de alimentación del electroimán durante la operación o un paro temporal, según corresponda.</t>
  </si>
  <si>
    <t>* Asegura que el electroimán cuenta con conexión a tierra eficaz.</t>
  </si>
  <si>
    <t>* Desconecta la alimentación de energía cuando no se utiliza.</t>
  </si>
  <si>
    <t>7.8.6.2</t>
  </si>
  <si>
    <t>* Cuenta con escalas de mano u otro medio de acceso seguro y que, en caso de emergencia, permite un rápido desalojo.</t>
  </si>
  <si>
    <t>7.8.7.1</t>
  </si>
  <si>
    <t>7.8.7.2</t>
  </si>
  <si>
    <t>7.8.7.3</t>
  </si>
  <si>
    <t>7.8.8.1</t>
  </si>
  <si>
    <t>Verifica que los dispositivos de arranque y paro son visibles, de fácil acceso y libres de obstáculos para ser alcanzados por el operador.</t>
  </si>
  <si>
    <t>Están provistos de dispositivos eléctricos o mecánicos de modo que si uno de los transportadores se detiene, todos los otros también se interrumpen, cuando operan en serie.</t>
  </si>
  <si>
    <t>Instala protecciones a la entrada de las líneas de succión que proveen de materiales a las bandas transportadoras, que evitan la absorción de un trabajador.</t>
  </si>
  <si>
    <t>Protege las aberturas, cuando los transportadores pasan por diferentes niveles del edificio, de manera que se previene la caída accidental de la carga y de los trabajadores.</t>
  </si>
  <si>
    <t>Utiliza faldones en las tolvas, áreas de descarga y en las curvas del transportador, con el propósito de evitar la caída de materiales por los lados.</t>
  </si>
  <si>
    <t>Dispone de pasarelas para cruzar por encima o por debajo de los transportadores, y prohíbe a los trabajadores cruzar a través de ellos, salvo que estén diseñados para permitir el paso de los trabajadores, sin exponerlos a riesgos.</t>
  </si>
  <si>
    <t>7.8.8.2</t>
  </si>
  <si>
    <t>Tiene limpias y libres de obstáculos todas las áreas alrededor del transportador y en particular los pasillos o pasarelas, así como aquellas que se encuentran alrededor de la transmisión, los dispositivos de seguridad y las estaciones de control.</t>
  </si>
  <si>
    <t>Asegura que los trabajadores que desarrollan sus actividades en la cercanía de los transportadores, usan el cabello corto o recogido y no portan cadenas, anillos, pulseras, ropa suelta u otros objetos que puedan ser factor de riesgo durante la operación.</t>
  </si>
  <si>
    <t>Impide el paso de trabajadores a las áreas donde existe riesgo de caída de material, las delimita por medio de barandas y las señaliza, de conformidad con lo que señala la NOM-026-STPS-2008, o las que la sustituyan.</t>
  </si>
  <si>
    <t>Verifica que las rampas permanecen cerradas y coloca letreros de advertencia de caída en el extremo de salida del transportador, con base en lo dispuesto por la NOM-026-STPS-2008, o las que la sustituyan.</t>
  </si>
  <si>
    <t>Comprueba el funcionamiento de los dispositivos mecánicos o eléctricos que emiten una señal al operador, cuando una carga está a punto de llegar al final de la carrera, especialmente si no es posible verla durante el descenso.</t>
  </si>
  <si>
    <t>Mantiene cerradas las puertas en cada estación, excepto en el momento de cargar.</t>
  </si>
  <si>
    <t>Retira la carga, desactiva los dispositivos de bloqueo del arranque y verifica la seguridad de la actividad antes de ponerlo nuevamente en marcha, en caso de que un transportador se detenga por estar sobrecargado.</t>
  </si>
  <si>
    <t>Prohíbe que se exceda la carga máxima de utilización y la velocidad máxima de la banda, establecidas por el fabricante.</t>
  </si>
  <si>
    <t>Asegura las cubiertas, rejas y guardas antes de operar el transportador.</t>
  </si>
  <si>
    <t>Verifica que los tornillos y tuercas están correctamente apretados.</t>
  </si>
  <si>
    <t>Cubre la alimentación con una reja y no pisa o camina sobre las cubiertas, rejas o guardas, cuando se requiere que la alimentación al transportador esté abierta.</t>
  </si>
  <si>
    <t>Desconecta y pone el interruptor principal en la posición de apagado antes de quitar las cubiertas, rejas o guardas.</t>
  </si>
  <si>
    <t>7.8.8.3</t>
  </si>
  <si>
    <t>Bloquea, en su caso, el control central eléctrico en la posición de paro, antes de revisar y dar mantenimiento al transportador, y coloca candados y tarjetas de seguridad para evitar su accionamiento, conforme a lo que establece la NOM-004-STPS-1999, o las que la sustituyan.</t>
  </si>
  <si>
    <t>7.8.8.4</t>
  </si>
  <si>
    <t>Las mujeres en estado de gestación, y durante las primeras 10 semanas posteriores al parto, no realizan actividades de manejo y almacenamiento de materiales por medio de la carga manual.</t>
  </si>
  <si>
    <t>Adopta medidas preventivas, a fin de evitar lesiones a los trabajadores por sobreesfuerzo muscular o posturas forzadas o repetitivas.</t>
  </si>
  <si>
    <t>Pisos firmes; nivelados, llanos y de resistencia mecánica, con base en el peso de las estibas que soportan.</t>
  </si>
  <si>
    <t>Orden y limpieza.</t>
  </si>
  <si>
    <t>Dispone de espacios específicos para el almacenamiento de materiales.</t>
  </si>
  <si>
    <t>Delimitación de las zonas de almacenamiento.</t>
  </si>
  <si>
    <t>* El mayor ancho de la maquinaria o carga que circula por ellos.</t>
  </si>
  <si>
    <t>* La dimensión más amplia de los materiales, contenedores o cajas.</t>
  </si>
  <si>
    <t>Ventilación de acuerdo con el tipo de materiales por almacenar.</t>
  </si>
  <si>
    <t>Niveles de iluminación requeridos para las actividades por desarrollar, de conformidad con lo señalado por la NOM-025-STPS-2008, o las que la sustituyan.</t>
  </si>
  <si>
    <t>Avisos sobre la capacidad máxima de carga; número máximo de productos, contendores o cajas por estibar en los estantes; elementos estructurales o plataformas, según aplique.</t>
  </si>
  <si>
    <t>* La altura máxima de las estibas.</t>
  </si>
  <si>
    <t>* El equipo de protección personal a utilizar.</t>
  </si>
  <si>
    <t>* La velocidad máxima de circulación de los vehículos, en su caso.</t>
  </si>
  <si>
    <t>* Las rutas de evacuación y salidas de emergencia.</t>
  </si>
  <si>
    <t>* Los sistemas de alarma, contra incendio y de emergencia.</t>
  </si>
  <si>
    <t>Espejos convexos, donde la altura de los materiales sea superior a 1.8 metros, en los cruces de corredores, pasillos o calles, donde circulan vehículos empleados para el manejo de materiales.</t>
  </si>
  <si>
    <t>Medios físicos en el piso para reducir su velocidad, en su caso.</t>
  </si>
  <si>
    <t>Asegura que los elementos estructurales, estantes o plataformas cuentan con la capacidad para soportar las cargas fijas o móviles, de tal manera que su resistencia evita posibles fallas estructurales y riegos de impacto.</t>
  </si>
  <si>
    <t>Establece la altura máxima de las estibas, en función de la resistencia mecánica, forma y dimensiones de los materiales y, en su caso, de los envases o empaques, así como la forma de colocarlos, con la finalidad de asegurar su estabilidad.</t>
  </si>
  <si>
    <t>Realiza la desestiba de materiales desde la parte superior, a efecto de no comprometer la estabilidad del apilamiento.</t>
  </si>
  <si>
    <t>Cuenta con protecciones de al menos 30 centímetros de altura y resistentes para absorber golpes, pintadas de color amarillo o amarillo con franjas negras, de modo que se resalta su ubicación en las esquinas exteriores de los elementos estructurales, estantes o plataformas por donde circulan vehículos.</t>
  </si>
  <si>
    <t>* Con una relación base-altura que ofrece la estabilidad, conforme al peso de los materiales y los esfuerzos a que serán sometidos.</t>
  </si>
  <si>
    <t>* Con elementos de sujeción a las estructuras del edificio o local donde se ubican, en su caso.</t>
  </si>
  <si>
    <t>Coloca en la parte posterior de los elementos estructurales, estantes o plataformas, de altura mayor a 1.8 metros, elementos que impiden que los materiales puedan desprenderse o caer.</t>
  </si>
  <si>
    <t>Coloca calzas en la capa inferior, cuando se apilan materiales o contenedores cilíndricos tendidos horizontalmente, para evitar deslizamientos accidentales.</t>
  </si>
  <si>
    <t>Prohíbe que los materiales sobresalgan con aristas filosas o puntiagudas hacia los pasillos de tránsito.</t>
  </si>
  <si>
    <t>Impide que los materiales se recarguen en las paredes de los edificios o locales.</t>
  </si>
  <si>
    <t>Prohíbe que se carguen materiales en elementos estructurales, estantes o plataformas que se encuentren dañados o que estén sujetos a mantenimiento.</t>
  </si>
  <si>
    <t>Condiciones inseguras o daños.</t>
  </si>
  <si>
    <t>Caída de materiales o elementos de los materiales sobre pasillos o zonas de trabajo.</t>
  </si>
  <si>
    <t>Modificaciones o improvisaciones en dichos elementos, sin consultar con el fabricante o las especificaciones de diseño.</t>
  </si>
  <si>
    <t>Deformación de los elementos estructurales, estantes o plataformas.</t>
  </si>
  <si>
    <t>El programa para la vigilancia a la salud de los trabajadores se dirige a aquellos que realizan actividades de manejo y almacenamiento de materiales en forma manual, expuestos a sobreesfuerzo muscular o postural.</t>
  </si>
  <si>
    <t>Cuenta con un programa para la vigilancia a la salud de los trabajadores.</t>
  </si>
  <si>
    <t>Cuenta con la historia clínica laboral de cada trabajador que realiza actividades de manejo y almacenamiento de materiales de modo manual.</t>
  </si>
  <si>
    <t>* La aplicación de exámenes médicos de ingreso para integrar la historia clínica laboral.</t>
  </si>
  <si>
    <t>* Los exámenes médicos se efectúan de conformidad con lo establecido por las normas oficiales mexicanas que al respecto emitan la Secretaría de Salud y/o la Secretaría del Trabajo y Previsión Social, y a falta de éstas, los que indique el médico de la empresa, institución privada, de seguridad social o de salud, que le preste el servicio médico al centro de trabajo.</t>
  </si>
  <si>
    <t>* La aplicación de las acciones preventivas y correctivas para la vigilancia a la salud de los trabajadores, se realiza con base en los factores de riesgo detectados y los resultados de los exámenes médicos practicados.</t>
  </si>
  <si>
    <t>La vigilancia a la salud de los trabajadores se efectúa por un médico.</t>
  </si>
  <si>
    <t>Los exámenes médicos practicados, así como las acciones preventivas y correctivas para la vigilancia a la salud de los trabajadores, se integran en un expediente clínico que se conserva por un periodo mínimo de cinco años.</t>
  </si>
  <si>
    <t>3.1 Medidas generales</t>
  </si>
  <si>
    <t>5 Equipo de proteccion personal</t>
  </si>
  <si>
    <r>
      <t xml:space="preserve">El patrón cumple cuando presenta evidencia de que cuenta con los registros sobre la revisión y mantenimiento de los </t>
    </r>
    <r>
      <rPr>
        <sz val="11"/>
        <color indexed="8"/>
        <rFont val="Calibri"/>
        <family val="2"/>
      </rPr>
      <t>cargadores frontales</t>
    </r>
    <r>
      <rPr>
        <sz val="11"/>
        <color theme="1"/>
        <rFont val="Calibri"/>
        <family val="2"/>
        <scheme val="minor"/>
      </rPr>
      <t xml:space="preserve"> y de que se realizan con la frecuencia indicada por el fabricante y de acuerdo con el programa específico que para tal efecto se elaboró.</t>
    </r>
  </si>
  <si>
    <r>
      <t xml:space="preserve">El patrón cumple cuando presenta evidencia de que cuenta con los registros sobre los resultados del programa de mantenimiento de los </t>
    </r>
    <r>
      <rPr>
        <sz val="11"/>
        <color indexed="8"/>
        <rFont val="Calibri"/>
        <family val="2"/>
      </rPr>
      <t>elementos estructurales</t>
    </r>
    <r>
      <rPr>
        <sz val="11"/>
        <color theme="1"/>
        <rFont val="Calibri"/>
        <family val="2"/>
        <scheme val="minor"/>
      </rPr>
      <t>, estantes o plataformas, que contienen, al menos, la información siguiente:</t>
    </r>
  </si>
  <si>
    <r>
      <t xml:space="preserve">El patrón cumple cuando presenta evidencia de que cuenta con los registros sobre la revisión periódica de las </t>
    </r>
    <r>
      <rPr>
        <sz val="11"/>
        <color indexed="8"/>
        <rFont val="Calibri"/>
        <family val="2"/>
      </rPr>
      <t>eslingas</t>
    </r>
    <r>
      <rPr>
        <sz val="11"/>
        <color theme="1"/>
        <rFont val="Calibri"/>
        <family val="2"/>
        <scheme val="minor"/>
      </rPr>
      <t>, conforme a las instrucciones del fabricante, a efecto de asegurar que conservan sus condiciones seguras de uso.</t>
    </r>
  </si>
  <si>
    <r>
      <t xml:space="preserve">El patrón cumple cuando presenta evidencia de que cuenta con los registros sobre la revisión de la </t>
    </r>
    <r>
      <rPr>
        <sz val="11"/>
        <color indexed="8"/>
        <rFont val="Calibri"/>
        <family val="2"/>
      </rPr>
      <t>maquinaria</t>
    </r>
    <r>
      <rPr>
        <sz val="11"/>
        <color theme="1"/>
        <rFont val="Calibri"/>
        <family val="2"/>
        <scheme val="minor"/>
      </rPr>
      <t>, con base en el programa específico de revisión y mantenimiento, establecido conforme a la frecuencia indicada por el fabricante.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</si>
</sst>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7" x14ac:knownFonts="1">
    <font>
      <sz val="11"/>
      <color theme="1"/>
      <name val="Calibri"/>
      <family val="2"/>
      <scheme val="minor"/>
    </font>
    <font>
      <sz val="10"/>
      <color theme="1"/>
      <name val="Calibri"/>
      <family val="2"/>
      <scheme val="minor"/>
    </font>
    <font>
      <b/>
      <sz val="11"/>
      <color theme="1"/>
      <name val="Calibri"/>
      <family val="2"/>
      <scheme val="minor"/>
    </font>
    <font>
      <b/>
      <sz val="11"/>
      <color indexed="8"/>
      <name val="Calibri"/>
      <family val="2"/>
    </font>
    <font>
      <u/>
      <sz val="11"/>
      <color theme="1"/>
      <name val="Calibri"/>
      <family val="2"/>
      <scheme val="minor"/>
    </font>
    <font>
      <sz val="11"/>
      <name val="Calibri"/>
      <family val="2"/>
      <scheme val="minor"/>
    </font>
    <font>
      <sz val="12"/>
      <color theme="1"/>
      <name val="Calibri"/>
      <family val="2"/>
      <scheme val="minor"/>
    </font>
    <font>
      <b/>
      <sz val="15"/>
      <color theme="1"/>
      <name val="Calibri"/>
      <family val="2"/>
      <scheme val="minor"/>
    </font>
    <font>
      <sz val="15"/>
      <color theme="1"/>
      <name val="Calibri"/>
      <family val="2"/>
      <scheme val="minor"/>
    </font>
    <font>
      <b/>
      <sz val="12"/>
      <color theme="0"/>
      <name val="Calibri"/>
      <family val="2"/>
      <scheme val="minor"/>
    </font>
    <font>
      <b/>
      <sz val="14"/>
      <color theme="0"/>
      <name val="Calibri"/>
      <family val="2"/>
      <scheme val="minor"/>
    </font>
    <font>
      <sz val="20"/>
      <color theme="1"/>
      <name val="Calibri"/>
      <family val="2"/>
      <scheme val="minor"/>
    </font>
    <font>
      <b/>
      <sz val="12"/>
      <color theme="1"/>
      <name val="Calibri"/>
      <family val="2"/>
      <scheme val="minor"/>
    </font>
    <font>
      <b/>
      <sz val="14"/>
      <color theme="0" tint="-4.9989318521683403E-2"/>
      <name val="Calibri"/>
      <family val="2"/>
      <scheme val="minor"/>
    </font>
    <font>
      <sz val="11"/>
      <color theme="0" tint="-4.9989318521683403E-2"/>
      <name val="Calibri"/>
      <family val="2"/>
      <scheme val="minor"/>
    </font>
    <font>
      <sz val="11"/>
      <color indexed="8"/>
      <name val="Calibri"/>
      <family val="2"/>
    </font>
    <font>
      <b/>
      <sz val="9"/>
      <color rgb="FF000000"/>
      <name val="Tahoma"/>
      <family val="2"/>
    </font>
  </fonts>
  <fills count="8">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4"/>
        <bgColor indexed="64"/>
      </patternFill>
    </fill>
    <fill>
      <patternFill patternType="solid">
        <fgColor theme="4" tint="0.39997558519241921"/>
        <bgColor indexed="64"/>
      </patternFill>
    </fill>
    <fill>
      <patternFill patternType="solid">
        <fgColor theme="0" tint="-0.499984740745262"/>
        <bgColor indexed="64"/>
      </patternFill>
    </fill>
    <fill>
      <patternFill patternType="solid">
        <fgColor theme="0" tint="-0.14999847407452621"/>
        <bgColor indexed="64"/>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167">
    <xf numFmtId="0" fontId="0" fillId="0" borderId="0" xfId="0"/>
    <xf numFmtId="0" fontId="0" fillId="0" borderId="0" xfId="0" applyFill="1" applyBorder="1"/>
    <xf numFmtId="0" fontId="0" fillId="0" borderId="0" xfId="0" applyFill="1" applyBorder="1" applyAlignment="1">
      <alignment horizontal="center" vertical="center"/>
    </xf>
    <xf numFmtId="0" fontId="0" fillId="0" borderId="0" xfId="0" applyFill="1" applyAlignment="1">
      <alignment horizontal="center" vertical="top"/>
    </xf>
    <xf numFmtId="0" fontId="0" fillId="0" borderId="0" xfId="0" applyFill="1" applyAlignment="1">
      <alignment horizontal="center" vertical="center"/>
    </xf>
    <xf numFmtId="0" fontId="0" fillId="0" borderId="0" xfId="0" applyFill="1"/>
    <xf numFmtId="0" fontId="1" fillId="0" borderId="6" xfId="0" applyFont="1" applyFill="1" applyBorder="1" applyAlignment="1">
      <alignment horizontal="center" vertical="center"/>
    </xf>
    <xf numFmtId="0" fontId="0" fillId="0" borderId="1" xfId="0" applyFill="1" applyBorder="1" applyAlignment="1">
      <alignment horizontal="center" vertical="center"/>
    </xf>
    <xf numFmtId="0" fontId="0" fillId="0" borderId="6"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0" fontId="0" fillId="0" borderId="5" xfId="0" applyFill="1" applyBorder="1" applyAlignment="1">
      <alignment horizontal="center" vertical="center"/>
    </xf>
    <xf numFmtId="0" fontId="2" fillId="0" borderId="0" xfId="0" applyFont="1" applyFill="1"/>
    <xf numFmtId="0" fontId="0" fillId="0" borderId="15" xfId="0" applyFill="1" applyBorder="1" applyAlignment="1">
      <alignment horizontal="center" vertical="center"/>
    </xf>
    <xf numFmtId="0" fontId="0" fillId="0" borderId="9" xfId="0" applyFill="1" applyBorder="1" applyAlignment="1">
      <alignment horizontal="center" vertical="center"/>
    </xf>
    <xf numFmtId="0" fontId="0" fillId="0" borderId="6" xfId="0" applyFill="1" applyBorder="1" applyAlignment="1">
      <alignment horizontal="center" vertical="center" wrapText="1"/>
    </xf>
    <xf numFmtId="0" fontId="0" fillId="0" borderId="0" xfId="0" applyFill="1" applyBorder="1" applyAlignment="1">
      <alignment vertical="center" wrapText="1"/>
    </xf>
    <xf numFmtId="0" fontId="0" fillId="0" borderId="6" xfId="0" applyFill="1" applyBorder="1" applyAlignment="1">
      <alignment vertical="center" wrapText="1"/>
    </xf>
    <xf numFmtId="0" fontId="0" fillId="0" borderId="6" xfId="0" applyFill="1" applyBorder="1"/>
    <xf numFmtId="0" fontId="0" fillId="0" borderId="6" xfId="0" applyFill="1" applyBorder="1" applyAlignment="1">
      <alignment horizontal="center"/>
    </xf>
    <xf numFmtId="0" fontId="0" fillId="0" borderId="3" xfId="0" applyFill="1" applyBorder="1" applyAlignment="1">
      <alignment horizontal="center" vertical="center"/>
    </xf>
    <xf numFmtId="2" fontId="0" fillId="0" borderId="3" xfId="0" applyNumberFormat="1" applyFill="1" applyBorder="1" applyAlignment="1">
      <alignment horizontal="center" vertical="center"/>
    </xf>
    <xf numFmtId="2" fontId="0" fillId="0" borderId="6" xfId="0" applyNumberFormat="1" applyFill="1" applyBorder="1" applyAlignment="1">
      <alignment horizontal="center" vertical="center"/>
    </xf>
    <xf numFmtId="0" fontId="0" fillId="0" borderId="8" xfId="0" applyFill="1" applyBorder="1" applyAlignment="1">
      <alignment horizontal="center" vertical="center"/>
    </xf>
    <xf numFmtId="0" fontId="0" fillId="0" borderId="0" xfId="0" applyFill="1" applyAlignment="1">
      <alignment horizontal="center" vertical="center" wrapText="1"/>
    </xf>
    <xf numFmtId="0" fontId="0" fillId="0" borderId="4" xfId="0" applyFill="1" applyBorder="1" applyAlignment="1">
      <alignment horizontal="center" vertical="center" wrapText="1"/>
    </xf>
    <xf numFmtId="0" fontId="0" fillId="0" borderId="0" xfId="0" applyFill="1" applyAlignment="1">
      <alignment horizontal="center"/>
    </xf>
    <xf numFmtId="0" fontId="0" fillId="0" borderId="3" xfId="0" applyFill="1" applyBorder="1" applyAlignment="1">
      <alignment horizontal="center" vertical="center" wrapText="1"/>
    </xf>
    <xf numFmtId="0" fontId="0" fillId="0" borderId="9"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0" xfId="0" applyFill="1" applyBorder="1" applyAlignment="1">
      <alignment horizontal="center" vertical="center"/>
    </xf>
    <xf numFmtId="0" fontId="0" fillId="0" borderId="2" xfId="0" applyFill="1" applyBorder="1" applyAlignment="1">
      <alignment horizontal="center" vertical="center"/>
    </xf>
    <xf numFmtId="0" fontId="0" fillId="0" borderId="9" xfId="0" applyFill="1" applyBorder="1"/>
    <xf numFmtId="0" fontId="0" fillId="0" borderId="14"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2" fillId="0" borderId="0" xfId="0" applyFont="1" applyFill="1" applyAlignment="1">
      <alignment horizontal="center" vertical="center"/>
    </xf>
    <xf numFmtId="0" fontId="0" fillId="0" borderId="7" xfId="0" applyFill="1" applyBorder="1" applyAlignment="1">
      <alignment horizontal="center" vertical="center" wrapText="1"/>
    </xf>
    <xf numFmtId="0" fontId="0" fillId="0" borderId="9" xfId="0" applyFill="1" applyBorder="1" applyAlignment="1">
      <alignment vertical="center" wrapText="1"/>
    </xf>
    <xf numFmtId="0" fontId="0" fillId="2" borderId="15" xfId="0" applyFill="1" applyBorder="1" applyAlignment="1">
      <alignment horizontal="center" vertical="center"/>
    </xf>
    <xf numFmtId="0" fontId="5" fillId="2" borderId="6" xfId="0" applyFont="1" applyFill="1" applyBorder="1" applyAlignment="1">
      <alignment horizontal="center" vertical="center"/>
    </xf>
    <xf numFmtId="0" fontId="0" fillId="2" borderId="4" xfId="0" applyFill="1" applyBorder="1" applyAlignment="1">
      <alignment horizontal="center" vertical="center"/>
    </xf>
    <xf numFmtId="164" fontId="0" fillId="0" borderId="9" xfId="0" applyNumberFormat="1" applyFill="1" applyBorder="1" applyAlignment="1">
      <alignment horizontal="center" vertical="center"/>
    </xf>
    <xf numFmtId="0" fontId="2"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0" fillId="2" borderId="12" xfId="0" applyFill="1" applyBorder="1"/>
    <xf numFmtId="0" fontId="0" fillId="2" borderId="12" xfId="0" applyFill="1" applyBorder="1" applyAlignment="1">
      <alignment horizontal="center" vertical="center"/>
    </xf>
    <xf numFmtId="0" fontId="0" fillId="2" borderId="5" xfId="0" applyFill="1" applyBorder="1"/>
    <xf numFmtId="2" fontId="0" fillId="2" borderId="12" xfId="0" applyNumberFormat="1" applyFill="1" applyBorder="1" applyAlignment="1">
      <alignment horizontal="center" vertical="center"/>
    </xf>
    <xf numFmtId="0" fontId="0" fillId="2" borderId="12" xfId="0" applyFill="1" applyBorder="1" applyAlignment="1">
      <alignment horizontal="center" vertical="center" wrapText="1"/>
    </xf>
    <xf numFmtId="0" fontId="0" fillId="2" borderId="12" xfId="0" applyFill="1" applyBorder="1" applyAlignment="1">
      <alignment horizontal="center"/>
    </xf>
    <xf numFmtId="0" fontId="0" fillId="2" borderId="7" xfId="0" applyFill="1" applyBorder="1" applyAlignment="1">
      <alignment horizontal="center" vertical="center"/>
    </xf>
    <xf numFmtId="0" fontId="0" fillId="2" borderId="11" xfId="0" applyFill="1" applyBorder="1" applyAlignment="1">
      <alignment horizontal="center" vertical="center"/>
    </xf>
    <xf numFmtId="0" fontId="0" fillId="2" borderId="0" xfId="0" applyFill="1" applyBorder="1" applyAlignment="1">
      <alignment horizontal="center" vertical="center"/>
    </xf>
    <xf numFmtId="0" fontId="4" fillId="2" borderId="1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6" xfId="0" applyFont="1" applyFill="1" applyBorder="1" applyAlignment="1">
      <alignment horizontal="center" vertical="center"/>
    </xf>
    <xf numFmtId="0" fontId="0" fillId="2" borderId="4" xfId="0" applyFill="1" applyBorder="1" applyAlignment="1">
      <alignment horizontal="center" vertical="center" wrapText="1"/>
    </xf>
    <xf numFmtId="0" fontId="0" fillId="2" borderId="12" xfId="0" applyFont="1" applyFill="1" applyBorder="1" applyAlignment="1">
      <alignment horizontal="center" vertical="center"/>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8" fillId="0" borderId="0" xfId="0" applyFont="1" applyFill="1" applyBorder="1"/>
    <xf numFmtId="0" fontId="8" fillId="0" borderId="0" xfId="0" applyFont="1" applyFill="1"/>
    <xf numFmtId="0" fontId="8" fillId="3" borderId="10" xfId="0" applyFont="1" applyFill="1" applyBorder="1" applyAlignment="1">
      <alignment horizontal="center" vertical="center"/>
    </xf>
    <xf numFmtId="0" fontId="0" fillId="0" borderId="3" xfId="0" applyFill="1" applyBorder="1"/>
    <xf numFmtId="0" fontId="0" fillId="2" borderId="4" xfId="0" applyFill="1" applyBorder="1" applyAlignment="1">
      <alignment horizontal="center"/>
    </xf>
    <xf numFmtId="0" fontId="0" fillId="2" borderId="10" xfId="0" applyFill="1" applyBorder="1" applyAlignment="1">
      <alignment horizontal="center" vertical="center"/>
    </xf>
    <xf numFmtId="0" fontId="0" fillId="2" borderId="2" xfId="0" applyFill="1" applyBorder="1"/>
    <xf numFmtId="0" fontId="0" fillId="2" borderId="8" xfId="0" applyFill="1" applyBorder="1"/>
    <xf numFmtId="0" fontId="0" fillId="2" borderId="13" xfId="0" applyFill="1" applyBorder="1" applyAlignment="1">
      <alignment horizontal="center" vertical="center"/>
    </xf>
    <xf numFmtId="0" fontId="0" fillId="2" borderId="14" xfId="0" applyFill="1" applyBorder="1"/>
    <xf numFmtId="0" fontId="2" fillId="0" borderId="0" xfId="0" applyFont="1" applyFill="1" applyAlignment="1">
      <alignment vertical="center"/>
    </xf>
    <xf numFmtId="0" fontId="0" fillId="0" borderId="15" xfId="0" applyFill="1" applyBorder="1"/>
    <xf numFmtId="0" fontId="0" fillId="2" borderId="7" xfId="0" applyFill="1" applyBorder="1" applyAlignment="1">
      <alignment horizontal="center"/>
    </xf>
    <xf numFmtId="0" fontId="0" fillId="2" borderId="11" xfId="0" applyFill="1" applyBorder="1"/>
    <xf numFmtId="0" fontId="0" fillId="2" borderId="10" xfId="0" applyFill="1" applyBorder="1"/>
    <xf numFmtId="0" fontId="2" fillId="3" borderId="6"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164" fontId="2" fillId="3" borderId="6" xfId="0" applyNumberFormat="1" applyFont="1" applyFill="1" applyBorder="1" applyAlignment="1">
      <alignment horizontal="center" vertical="center"/>
    </xf>
    <xf numFmtId="0" fontId="2" fillId="2" borderId="6" xfId="0" applyFont="1" applyFill="1" applyBorder="1" applyAlignment="1">
      <alignment horizontal="center" vertical="center"/>
    </xf>
    <xf numFmtId="2" fontId="2" fillId="3" borderId="3" xfId="0" applyNumberFormat="1" applyFont="1" applyFill="1" applyBorder="1" applyAlignment="1">
      <alignment horizontal="center" vertical="center"/>
    </xf>
    <xf numFmtId="2" fontId="2" fillId="3" borderId="6" xfId="0" applyNumberFormat="1" applyFont="1" applyFill="1" applyBorder="1" applyAlignment="1">
      <alignment horizontal="center" vertical="center"/>
    </xf>
    <xf numFmtId="164" fontId="2" fillId="3" borderId="9" xfId="0" applyNumberFormat="1" applyFont="1" applyFill="1" applyBorder="1" applyAlignment="1">
      <alignment horizontal="center" vertical="center"/>
    </xf>
    <xf numFmtId="0" fontId="2" fillId="3" borderId="15" xfId="0" applyFont="1" applyFill="1" applyBorder="1" applyAlignment="1">
      <alignment horizontal="center" vertical="center"/>
    </xf>
    <xf numFmtId="0" fontId="9" fillId="5" borderId="6" xfId="0" applyFont="1" applyFill="1" applyBorder="1" applyAlignment="1">
      <alignment horizontal="center" vertical="center" wrapText="1"/>
    </xf>
    <xf numFmtId="0" fontId="6" fillId="0" borderId="6" xfId="0" applyFont="1" applyBorder="1" applyAlignment="1">
      <alignment horizontal="center" vertical="center"/>
    </xf>
    <xf numFmtId="0" fontId="11" fillId="0" borderId="6" xfId="0" applyFont="1" applyBorder="1" applyAlignment="1">
      <alignment horizontal="center" vertical="center"/>
    </xf>
    <xf numFmtId="0" fontId="11" fillId="0" borderId="6" xfId="0" applyFont="1" applyBorder="1" applyAlignment="1">
      <alignment horizontal="center" vertical="center" wrapText="1"/>
    </xf>
    <xf numFmtId="0" fontId="9" fillId="0" borderId="0" xfId="0" applyFont="1" applyFill="1" applyBorder="1" applyAlignment="1">
      <alignment vertical="center"/>
    </xf>
    <xf numFmtId="0" fontId="9" fillId="0" borderId="0" xfId="0" applyFont="1" applyFill="1" applyBorder="1" applyAlignment="1">
      <alignment horizontal="center" textRotation="90"/>
    </xf>
    <xf numFmtId="0" fontId="12" fillId="0" borderId="0" xfId="0" applyFont="1" applyFill="1"/>
    <xf numFmtId="10" fontId="0" fillId="0" borderId="6" xfId="0" applyNumberFormat="1" applyFill="1" applyBorder="1" applyAlignment="1">
      <alignment horizontal="center"/>
    </xf>
    <xf numFmtId="10" fontId="0" fillId="6" borderId="5" xfId="0" applyNumberFormat="1" applyFill="1" applyBorder="1" applyAlignment="1">
      <alignment horizontal="center" vertical="center"/>
    </xf>
    <xf numFmtId="10" fontId="0" fillId="6" borderId="2" xfId="0" applyNumberFormat="1" applyFill="1" applyBorder="1" applyAlignment="1">
      <alignment horizontal="center" vertical="center"/>
    </xf>
    <xf numFmtId="10" fontId="0" fillId="6" borderId="5" xfId="0" applyNumberFormat="1" applyFont="1" applyFill="1" applyBorder="1" applyAlignment="1">
      <alignment horizontal="center" vertical="center"/>
    </xf>
    <xf numFmtId="164" fontId="2" fillId="3" borderId="18" xfId="0" applyNumberFormat="1" applyFont="1" applyFill="1" applyBorder="1" applyAlignment="1">
      <alignment horizontal="left" vertical="center"/>
    </xf>
    <xf numFmtId="164" fontId="2" fillId="3" borderId="20" xfId="0" applyNumberFormat="1" applyFont="1" applyFill="1" applyBorder="1" applyAlignment="1">
      <alignment horizontal="left" vertical="center"/>
    </xf>
    <xf numFmtId="0" fontId="0" fillId="2" borderId="10" xfId="0" applyFill="1" applyBorder="1" applyAlignment="1">
      <alignment horizontal="center"/>
    </xf>
    <xf numFmtId="0" fontId="11" fillId="0" borderId="9" xfId="0" applyFont="1" applyBorder="1" applyAlignment="1">
      <alignment horizontal="center" vertical="center" wrapText="1"/>
    </xf>
    <xf numFmtId="0" fontId="0" fillId="0" borderId="2" xfId="0" applyFill="1" applyBorder="1" applyAlignment="1">
      <alignment horizontal="center" vertical="center" wrapText="1"/>
    </xf>
    <xf numFmtId="0" fontId="0" fillId="0" borderId="8" xfId="0" applyFill="1" applyBorder="1" applyAlignment="1">
      <alignment horizontal="center" vertical="center" wrapText="1"/>
    </xf>
    <xf numFmtId="0" fontId="0" fillId="0" borderId="3" xfId="0"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0" xfId="0" applyFont="1" applyFill="1" applyAlignment="1">
      <alignment horizontal="center" vertical="center"/>
    </xf>
    <xf numFmtId="0" fontId="0" fillId="0" borderId="3" xfId="0"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6" xfId="0" applyFont="1" applyFill="1" applyBorder="1" applyAlignment="1">
      <alignment vertical="center" wrapText="1"/>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9" xfId="0" applyFont="1" applyFill="1" applyBorder="1" applyAlignment="1">
      <alignment horizontal="center" vertical="center" wrapText="1"/>
    </xf>
    <xf numFmtId="0" fontId="0" fillId="0" borderId="0" xfId="0" applyFont="1" applyFill="1" applyAlignment="1">
      <alignment horizontal="center" vertical="center" wrapText="1"/>
    </xf>
    <xf numFmtId="165" fontId="0" fillId="0" borderId="19" xfId="0" applyNumberFormat="1" applyFont="1" applyBorder="1" applyAlignment="1">
      <alignment horizontal="center" vertical="center" wrapText="1"/>
    </xf>
    <xf numFmtId="165" fontId="0" fillId="0" borderId="21" xfId="0" applyNumberFormat="1" applyFont="1" applyBorder="1" applyAlignment="1">
      <alignment horizontal="center" vertical="center" wrapText="1"/>
    </xf>
    <xf numFmtId="10" fontId="0" fillId="0" borderId="22" xfId="0" applyNumberFormat="1" applyFont="1" applyBorder="1" applyAlignment="1">
      <alignment horizontal="center" vertical="center" wrapText="1"/>
    </xf>
    <xf numFmtId="0" fontId="0" fillId="2" borderId="5" xfId="0" applyFill="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0" fillId="0" borderId="6" xfId="0" applyFont="1" applyBorder="1" applyAlignment="1">
      <alignment horizontal="center" vertical="center"/>
    </xf>
    <xf numFmtId="0" fontId="0" fillId="2" borderId="4" xfId="0" applyFont="1" applyFill="1" applyBorder="1" applyAlignment="1">
      <alignment horizontal="center" vertical="center"/>
    </xf>
    <xf numFmtId="0" fontId="14" fillId="4" borderId="17" xfId="0" applyFont="1" applyFill="1" applyBorder="1" applyAlignment="1">
      <alignment horizontal="center" vertical="center"/>
    </xf>
    <xf numFmtId="164" fontId="2" fillId="7" borderId="18" xfId="0" applyNumberFormat="1" applyFont="1" applyFill="1" applyBorder="1" applyAlignment="1">
      <alignment horizontal="left" vertical="center"/>
    </xf>
    <xf numFmtId="0" fontId="0" fillId="3" borderId="5" xfId="0" applyFill="1" applyBorder="1"/>
    <xf numFmtId="0" fontId="2" fillId="0" borderId="0" xfId="0" applyFont="1" applyFill="1" applyAlignment="1">
      <alignment horizontal="left" vertical="center"/>
    </xf>
    <xf numFmtId="0" fontId="0" fillId="0" borderId="6" xfId="0" applyFill="1" applyBorder="1" applyAlignment="1">
      <alignment horizontal="left" vertical="center" wrapText="1"/>
    </xf>
    <xf numFmtId="0" fontId="0" fillId="0" borderId="0" xfId="0" applyFill="1" applyAlignment="1">
      <alignment horizontal="left" vertical="center" wrapText="1"/>
    </xf>
    <xf numFmtId="0" fontId="0" fillId="0" borderId="0" xfId="0" applyFill="1" applyAlignment="1">
      <alignment horizontal="left" vertical="center"/>
    </xf>
    <xf numFmtId="0" fontId="2" fillId="0" borderId="3"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4" xfId="0"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14" xfId="0"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5" xfId="0"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0" xfId="0" applyFill="1" applyBorder="1" applyAlignment="1">
      <alignment horizontal="left" vertical="center"/>
    </xf>
    <xf numFmtId="0" fontId="0" fillId="0" borderId="9" xfId="0" applyFill="1" applyBorder="1" applyAlignment="1">
      <alignment horizontal="left" vertical="center" wrapText="1"/>
    </xf>
    <xf numFmtId="0" fontId="2" fillId="0" borderId="0" xfId="0" applyFont="1" applyFill="1" applyAlignment="1">
      <alignment horizontal="left" vertical="center" wrapText="1"/>
    </xf>
    <xf numFmtId="0" fontId="0" fillId="0" borderId="15" xfId="0" applyFill="1" applyBorder="1" applyAlignment="1">
      <alignment horizontal="left" vertical="center" wrapText="1"/>
    </xf>
    <xf numFmtId="0" fontId="0" fillId="0" borderId="7" xfId="0" applyFill="1" applyBorder="1" applyAlignment="1">
      <alignment horizontal="left" vertical="center" wrapText="1"/>
    </xf>
    <xf numFmtId="0" fontId="0" fillId="0" borderId="6" xfId="0" applyFont="1" applyFill="1" applyBorder="1" applyAlignment="1">
      <alignment horizontal="left" vertical="center" wrapText="1"/>
    </xf>
    <xf numFmtId="0" fontId="13" fillId="4" borderId="16" xfId="0" applyFont="1" applyFill="1" applyBorder="1" applyAlignment="1">
      <alignment horizontal="left" vertical="center"/>
    </xf>
    <xf numFmtId="0" fontId="2" fillId="7" borderId="9" xfId="0" applyFont="1" applyFill="1" applyBorder="1" applyAlignment="1">
      <alignment horizontal="left" vertical="center"/>
    </xf>
    <xf numFmtId="0" fontId="10" fillId="4" borderId="0" xfId="0" applyFont="1" applyFill="1" applyAlignment="1">
      <alignment horizontal="left" vertical="top"/>
    </xf>
    <xf numFmtId="0" fontId="2" fillId="2" borderId="12" xfId="0" applyFont="1" applyFill="1" applyBorder="1" applyAlignment="1">
      <alignment horizontal="center" wrapText="1"/>
    </xf>
    <xf numFmtId="0" fontId="2" fillId="3" borderId="4" xfId="0" applyFont="1" applyFill="1" applyBorder="1" applyAlignment="1">
      <alignment horizontal="left" vertical="center"/>
    </xf>
    <xf numFmtId="0" fontId="2" fillId="3" borderId="12" xfId="0" applyFont="1" applyFill="1" applyBorder="1" applyAlignment="1">
      <alignment horizontal="left" vertical="center"/>
    </xf>
    <xf numFmtId="0" fontId="7" fillId="3" borderId="4" xfId="0" applyFont="1" applyFill="1" applyBorder="1" applyAlignment="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wrapText="1"/>
    </xf>
    <xf numFmtId="0" fontId="11" fillId="0" borderId="9" xfId="0" applyFont="1" applyBorder="1" applyAlignment="1">
      <alignment horizontal="center" vertical="center" wrapText="1"/>
    </xf>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9" xfId="0" applyFont="1" applyFill="1" applyBorder="1" applyAlignment="1">
      <alignment horizontal="center" vertical="center"/>
    </xf>
    <xf numFmtId="0" fontId="9" fillId="5" borderId="10" xfId="0" applyFont="1" applyFill="1" applyBorder="1" applyAlignment="1">
      <alignment horizontal="center" vertical="center" wrapText="1"/>
    </xf>
    <xf numFmtId="164" fontId="0" fillId="7" borderId="18" xfId="0" applyNumberFormat="1" applyFont="1" applyFill="1" applyBorder="1" applyAlignment="1">
      <alignment horizontal="right" vertical="center"/>
    </xf>
  </cellXfs>
  <cellStyles count="1">
    <cellStyle name="Normal" xfId="0" builtinId="0"/>
  </cellStyles>
  <dxfs count="64">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Avance de cumplimiento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1"/>
        <c:ser>
          <c:idx val="0"/>
          <c:order val="0"/>
          <c:tx>
            <c:strRef>
              <c:f>'NOM-006'!$D$554</c:f>
              <c:strCache>
                <c:ptCount val="1"/>
                <c:pt idx="0">
                  <c:v>%</c:v>
                </c:pt>
              </c:strCache>
            </c:strRef>
          </c:tx>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4F00-664B-AE29-FCD8D0E6EE9E}"/>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4F00-664B-AE29-FCD8D0E6EE9E}"/>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4F00-664B-AE29-FCD8D0E6EE9E}"/>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4F00-664B-AE29-FCD8D0E6EE9E}"/>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4F00-664B-AE29-FCD8D0E6EE9E}"/>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4F00-664B-AE29-FCD8D0E6EE9E}"/>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4F00-664B-AE29-FCD8D0E6EE9E}"/>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4F00-664B-AE29-FCD8D0E6EE9E}"/>
              </c:ext>
            </c:extLst>
          </c:dPt>
          <c:dPt>
            <c:idx val="8"/>
            <c:invertIfNegative val="0"/>
            <c:bubble3D val="0"/>
            <c:spPr>
              <a:solidFill>
                <a:schemeClr val="accent3">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1-4F00-664B-AE29-FCD8D0E6EE9E}"/>
              </c:ext>
            </c:extLst>
          </c:dPt>
          <c:dPt>
            <c:idx val="9"/>
            <c:invertIfNegative val="0"/>
            <c:bubble3D val="0"/>
            <c:spPr>
              <a:solidFill>
                <a:schemeClr val="accent4">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3-4F00-664B-AE29-FCD8D0E6EE9E}"/>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'NOM-006'!$C$555:$C$563</c:f>
              <c:strCache>
                <c:ptCount val="9"/>
                <c:pt idx="0">
                  <c:v>1  Programas Especificos</c:v>
                </c:pt>
                <c:pt idx="1">
                  <c:v>2  Procedimientos de seguridad</c:v>
                </c:pt>
                <c:pt idx="2">
                  <c:v>3  Medidas de seguridad e higiene</c:v>
                </c:pt>
                <c:pt idx="3">
                  <c:v>3.1 Medidas generales</c:v>
                </c:pt>
                <c:pt idx="4">
                  <c:v>4  Seguimiento a la salud</c:v>
                </c:pt>
                <c:pt idx="5">
                  <c:v>5   Equipo de proteccion personal</c:v>
                </c:pt>
                <c:pt idx="6">
                  <c:v>6  Capacitación</c:v>
                </c:pt>
                <c:pt idx="7">
                  <c:v>7  Registros Administrativos</c:v>
                </c:pt>
                <c:pt idx="8">
                  <c:v>Cumplimiento Global</c:v>
                </c:pt>
              </c:strCache>
            </c:strRef>
          </c:cat>
          <c:val>
            <c:numRef>
              <c:f>'NOM-006'!$D$555:$D$563</c:f>
              <c:numCache>
                <c:formatCode>000.00%</c:formatCode>
                <c:ptCount val="9"/>
                <c:pt idx="0">
                  <c:v>0</c:v>
                </c:pt>
                <c:pt idx="1">
                  <c:v>0</c:v>
                </c:pt>
                <c:pt idx="3">
                  <c:v>0</c:v>
                </c:pt>
                <c:pt idx="4">
                  <c:v>0</c:v>
                </c:pt>
                <c:pt idx="5">
                  <c:v>0</c:v>
                </c:pt>
                <c:pt idx="6">
                  <c:v>0</c:v>
                </c:pt>
                <c:pt idx="7">
                  <c:v>0</c:v>
                </c:pt>
                <c:pt idx="8" formatCode="0.00%">
                  <c:v>0</c:v>
                </c:pt>
              </c:numCache>
            </c:numRef>
          </c:val>
          <c:extLst>
            <c:ext xmlns:c16="http://schemas.microsoft.com/office/drawing/2014/chart" uri="{C3380CC4-5D6E-409C-BE32-E72D297353CC}">
              <c16:uniqueId val="{00000014-4F00-664B-AE29-FCD8D0E6EE9E}"/>
            </c:ext>
          </c:extLst>
        </c:ser>
        <c:dLbls>
          <c:dLblPos val="inEnd"/>
          <c:showLegendKey val="0"/>
          <c:showVal val="1"/>
          <c:showCatName val="0"/>
          <c:showSerName val="0"/>
          <c:showPercent val="0"/>
          <c:showBubbleSize val="0"/>
        </c:dLbls>
        <c:gapWidth val="65"/>
        <c:axId val="244630480"/>
        <c:axId val="222488208"/>
      </c:barChart>
      <c:valAx>
        <c:axId val="222488208"/>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244630480"/>
        <c:crossBetween val="between"/>
      </c:valAx>
      <c:catAx>
        <c:axId val="244630480"/>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222488208"/>
        <c:auto val="1"/>
        <c:lblAlgn val="ctr"/>
        <c:lblOffset val="100"/>
        <c:noMultiLvlLbl val="0"/>
      </c:cat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14" workbookViewId="0" zoomToFit="1"/>
    <sheetView zoomScale="102" workbookViewId="1" zoomToFit="1"/>
  </sheetViews>
  <pageMargins left="0.7" right="0.7" top="0.75" bottom="0.75" header="0.3" footer="0.3"/>
  <pageSetup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8333" cy="6287745"/>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B1:K678"/>
  <sheetViews>
    <sheetView tabSelected="1" zoomScale="138" zoomScaleNormal="80" workbookViewId="0">
      <pane ySplit="4" topLeftCell="A5" activePane="bottomLeft" state="frozen"/>
      <selection pane="bottomLeft" activeCell="B1" sqref="B1:J1"/>
    </sheetView>
    <sheetView tabSelected="1" topLeftCell="A544" workbookViewId="1">
      <selection activeCell="K557" sqref="K557"/>
    </sheetView>
  </sheetViews>
  <sheetFormatPr baseColWidth="10" defaultColWidth="11.5" defaultRowHeight="15" x14ac:dyDescent="0.2"/>
  <cols>
    <col min="1" max="1" width="4" style="5" customWidth="1"/>
    <col min="2" max="2" width="6" style="36" customWidth="1"/>
    <col min="3" max="3" width="87" style="128" customWidth="1"/>
    <col min="4" max="4" width="11.83203125" style="104" customWidth="1"/>
    <col min="5" max="5" width="5.5" style="4" customWidth="1"/>
    <col min="6" max="6" width="6" style="4" customWidth="1"/>
    <col min="7" max="9" width="3.83203125" style="4" customWidth="1"/>
    <col min="10" max="10" width="29.6640625" style="1" customWidth="1"/>
    <col min="11" max="11" width="4.6640625" style="1" customWidth="1"/>
    <col min="12" max="243" width="11.5" style="5"/>
    <col min="244" max="244" width="5.6640625" style="5" customWidth="1"/>
    <col min="245" max="245" width="57" style="5" customWidth="1"/>
    <col min="246" max="247" width="11.5" style="5" customWidth="1"/>
    <col min="248" max="248" width="37.83203125" style="5" customWidth="1"/>
    <col min="249" max="251" width="11.5" style="5" customWidth="1"/>
    <col min="252" max="257" width="4.6640625" style="5" customWidth="1"/>
    <col min="258" max="259" width="11.5" style="5"/>
    <col min="260" max="260" width="12.1640625" style="5" customWidth="1"/>
    <col min="261" max="261" width="14.83203125" style="5" customWidth="1"/>
    <col min="262" max="499" width="11.5" style="5"/>
    <col min="500" max="500" width="5.6640625" style="5" customWidth="1"/>
    <col min="501" max="501" width="57" style="5" customWidth="1"/>
    <col min="502" max="503" width="11.5" style="5" customWidth="1"/>
    <col min="504" max="504" width="37.83203125" style="5" customWidth="1"/>
    <col min="505" max="507" width="11.5" style="5" customWidth="1"/>
    <col min="508" max="513" width="4.6640625" style="5" customWidth="1"/>
    <col min="514" max="515" width="11.5" style="5"/>
    <col min="516" max="516" width="12.1640625" style="5" customWidth="1"/>
    <col min="517" max="517" width="14.83203125" style="5" customWidth="1"/>
    <col min="518" max="755" width="11.5" style="5"/>
    <col min="756" max="756" width="5.6640625" style="5" customWidth="1"/>
    <col min="757" max="757" width="57" style="5" customWidth="1"/>
    <col min="758" max="759" width="11.5" style="5" customWidth="1"/>
    <col min="760" max="760" width="37.83203125" style="5" customWidth="1"/>
    <col min="761" max="763" width="11.5" style="5" customWidth="1"/>
    <col min="764" max="769" width="4.6640625" style="5" customWidth="1"/>
    <col min="770" max="771" width="11.5" style="5"/>
    <col min="772" max="772" width="12.1640625" style="5" customWidth="1"/>
    <col min="773" max="773" width="14.83203125" style="5" customWidth="1"/>
    <col min="774" max="1011" width="11.5" style="5"/>
    <col min="1012" max="1012" width="5.6640625" style="5" customWidth="1"/>
    <col min="1013" max="1013" width="57" style="5" customWidth="1"/>
    <col min="1014" max="1015" width="11.5" style="5" customWidth="1"/>
    <col min="1016" max="1016" width="37.83203125" style="5" customWidth="1"/>
    <col min="1017" max="1019" width="11.5" style="5" customWidth="1"/>
    <col min="1020" max="1025" width="4.6640625" style="5" customWidth="1"/>
    <col min="1026" max="1027" width="11.5" style="5"/>
    <col min="1028" max="1028" width="12.1640625" style="5" customWidth="1"/>
    <col min="1029" max="1029" width="14.83203125" style="5" customWidth="1"/>
    <col min="1030" max="1267" width="11.5" style="5"/>
    <col min="1268" max="1268" width="5.6640625" style="5" customWidth="1"/>
    <col min="1269" max="1269" width="57" style="5" customWidth="1"/>
    <col min="1270" max="1271" width="11.5" style="5" customWidth="1"/>
    <col min="1272" max="1272" width="37.83203125" style="5" customWidth="1"/>
    <col min="1273" max="1275" width="11.5" style="5" customWidth="1"/>
    <col min="1276" max="1281" width="4.6640625" style="5" customWidth="1"/>
    <col min="1282" max="1283" width="11.5" style="5"/>
    <col min="1284" max="1284" width="12.1640625" style="5" customWidth="1"/>
    <col min="1285" max="1285" width="14.83203125" style="5" customWidth="1"/>
    <col min="1286" max="1523" width="11.5" style="5"/>
    <col min="1524" max="1524" width="5.6640625" style="5" customWidth="1"/>
    <col min="1525" max="1525" width="57" style="5" customWidth="1"/>
    <col min="1526" max="1527" width="11.5" style="5" customWidth="1"/>
    <col min="1528" max="1528" width="37.83203125" style="5" customWidth="1"/>
    <col min="1529" max="1531" width="11.5" style="5" customWidth="1"/>
    <col min="1532" max="1537" width="4.6640625" style="5" customWidth="1"/>
    <col min="1538" max="1539" width="11.5" style="5"/>
    <col min="1540" max="1540" width="12.1640625" style="5" customWidth="1"/>
    <col min="1541" max="1541" width="14.83203125" style="5" customWidth="1"/>
    <col min="1542" max="1779" width="11.5" style="5"/>
    <col min="1780" max="1780" width="5.6640625" style="5" customWidth="1"/>
    <col min="1781" max="1781" width="57" style="5" customWidth="1"/>
    <col min="1782" max="1783" width="11.5" style="5" customWidth="1"/>
    <col min="1784" max="1784" width="37.83203125" style="5" customWidth="1"/>
    <col min="1785" max="1787" width="11.5" style="5" customWidth="1"/>
    <col min="1788" max="1793" width="4.6640625" style="5" customWidth="1"/>
    <col min="1794" max="1795" width="11.5" style="5"/>
    <col min="1796" max="1796" width="12.1640625" style="5" customWidth="1"/>
    <col min="1797" max="1797" width="14.83203125" style="5" customWidth="1"/>
    <col min="1798" max="2035" width="11.5" style="5"/>
    <col min="2036" max="2036" width="5.6640625" style="5" customWidth="1"/>
    <col min="2037" max="2037" width="57" style="5" customWidth="1"/>
    <col min="2038" max="2039" width="11.5" style="5" customWidth="1"/>
    <col min="2040" max="2040" width="37.83203125" style="5" customWidth="1"/>
    <col min="2041" max="2043" width="11.5" style="5" customWidth="1"/>
    <col min="2044" max="2049" width="4.6640625" style="5" customWidth="1"/>
    <col min="2050" max="2051" width="11.5" style="5"/>
    <col min="2052" max="2052" width="12.1640625" style="5" customWidth="1"/>
    <col min="2053" max="2053" width="14.83203125" style="5" customWidth="1"/>
    <col min="2054" max="2291" width="11.5" style="5"/>
    <col min="2292" max="2292" width="5.6640625" style="5" customWidth="1"/>
    <col min="2293" max="2293" width="57" style="5" customWidth="1"/>
    <col min="2294" max="2295" width="11.5" style="5" customWidth="1"/>
    <col min="2296" max="2296" width="37.83203125" style="5" customWidth="1"/>
    <col min="2297" max="2299" width="11.5" style="5" customWidth="1"/>
    <col min="2300" max="2305" width="4.6640625" style="5" customWidth="1"/>
    <col min="2306" max="2307" width="11.5" style="5"/>
    <col min="2308" max="2308" width="12.1640625" style="5" customWidth="1"/>
    <col min="2309" max="2309" width="14.83203125" style="5" customWidth="1"/>
    <col min="2310" max="2547" width="11.5" style="5"/>
    <col min="2548" max="2548" width="5.6640625" style="5" customWidth="1"/>
    <col min="2549" max="2549" width="57" style="5" customWidth="1"/>
    <col min="2550" max="2551" width="11.5" style="5" customWidth="1"/>
    <col min="2552" max="2552" width="37.83203125" style="5" customWidth="1"/>
    <col min="2553" max="2555" width="11.5" style="5" customWidth="1"/>
    <col min="2556" max="2561" width="4.6640625" style="5" customWidth="1"/>
    <col min="2562" max="2563" width="11.5" style="5"/>
    <col min="2564" max="2564" width="12.1640625" style="5" customWidth="1"/>
    <col min="2565" max="2565" width="14.83203125" style="5" customWidth="1"/>
    <col min="2566" max="2803" width="11.5" style="5"/>
    <col min="2804" max="2804" width="5.6640625" style="5" customWidth="1"/>
    <col min="2805" max="2805" width="57" style="5" customWidth="1"/>
    <col min="2806" max="2807" width="11.5" style="5" customWidth="1"/>
    <col min="2808" max="2808" width="37.83203125" style="5" customWidth="1"/>
    <col min="2809" max="2811" width="11.5" style="5" customWidth="1"/>
    <col min="2812" max="2817" width="4.6640625" style="5" customWidth="1"/>
    <col min="2818" max="2819" width="11.5" style="5"/>
    <col min="2820" max="2820" width="12.1640625" style="5" customWidth="1"/>
    <col min="2821" max="2821" width="14.83203125" style="5" customWidth="1"/>
    <col min="2822" max="3059" width="11.5" style="5"/>
    <col min="3060" max="3060" width="5.6640625" style="5" customWidth="1"/>
    <col min="3061" max="3061" width="57" style="5" customWidth="1"/>
    <col min="3062" max="3063" width="11.5" style="5" customWidth="1"/>
    <col min="3064" max="3064" width="37.83203125" style="5" customWidth="1"/>
    <col min="3065" max="3067" width="11.5" style="5" customWidth="1"/>
    <col min="3068" max="3073" width="4.6640625" style="5" customWidth="1"/>
    <col min="3074" max="3075" width="11.5" style="5"/>
    <col min="3076" max="3076" width="12.1640625" style="5" customWidth="1"/>
    <col min="3077" max="3077" width="14.83203125" style="5" customWidth="1"/>
    <col min="3078" max="3315" width="11.5" style="5"/>
    <col min="3316" max="3316" width="5.6640625" style="5" customWidth="1"/>
    <col min="3317" max="3317" width="57" style="5" customWidth="1"/>
    <col min="3318" max="3319" width="11.5" style="5" customWidth="1"/>
    <col min="3320" max="3320" width="37.83203125" style="5" customWidth="1"/>
    <col min="3321" max="3323" width="11.5" style="5" customWidth="1"/>
    <col min="3324" max="3329" width="4.6640625" style="5" customWidth="1"/>
    <col min="3330" max="3331" width="11.5" style="5"/>
    <col min="3332" max="3332" width="12.1640625" style="5" customWidth="1"/>
    <col min="3333" max="3333" width="14.83203125" style="5" customWidth="1"/>
    <col min="3334" max="3571" width="11.5" style="5"/>
    <col min="3572" max="3572" width="5.6640625" style="5" customWidth="1"/>
    <col min="3573" max="3573" width="57" style="5" customWidth="1"/>
    <col min="3574" max="3575" width="11.5" style="5" customWidth="1"/>
    <col min="3576" max="3576" width="37.83203125" style="5" customWidth="1"/>
    <col min="3577" max="3579" width="11.5" style="5" customWidth="1"/>
    <col min="3580" max="3585" width="4.6640625" style="5" customWidth="1"/>
    <col min="3586" max="3587" width="11.5" style="5"/>
    <col min="3588" max="3588" width="12.1640625" style="5" customWidth="1"/>
    <col min="3589" max="3589" width="14.83203125" style="5" customWidth="1"/>
    <col min="3590" max="3827" width="11.5" style="5"/>
    <col min="3828" max="3828" width="5.6640625" style="5" customWidth="1"/>
    <col min="3829" max="3829" width="57" style="5" customWidth="1"/>
    <col min="3830" max="3831" width="11.5" style="5" customWidth="1"/>
    <col min="3832" max="3832" width="37.83203125" style="5" customWidth="1"/>
    <col min="3833" max="3835" width="11.5" style="5" customWidth="1"/>
    <col min="3836" max="3841" width="4.6640625" style="5" customWidth="1"/>
    <col min="3842" max="3843" width="11.5" style="5"/>
    <col min="3844" max="3844" width="12.1640625" style="5" customWidth="1"/>
    <col min="3845" max="3845" width="14.83203125" style="5" customWidth="1"/>
    <col min="3846" max="4083" width="11.5" style="5"/>
    <col min="4084" max="4084" width="5.6640625" style="5" customWidth="1"/>
    <col min="4085" max="4085" width="57" style="5" customWidth="1"/>
    <col min="4086" max="4087" width="11.5" style="5" customWidth="1"/>
    <col min="4088" max="4088" width="37.83203125" style="5" customWidth="1"/>
    <col min="4089" max="4091" width="11.5" style="5" customWidth="1"/>
    <col min="4092" max="4097" width="4.6640625" style="5" customWidth="1"/>
    <col min="4098" max="4099" width="11.5" style="5"/>
    <col min="4100" max="4100" width="12.1640625" style="5" customWidth="1"/>
    <col min="4101" max="4101" width="14.83203125" style="5" customWidth="1"/>
    <col min="4102" max="4339" width="11.5" style="5"/>
    <col min="4340" max="4340" width="5.6640625" style="5" customWidth="1"/>
    <col min="4341" max="4341" width="57" style="5" customWidth="1"/>
    <col min="4342" max="4343" width="11.5" style="5" customWidth="1"/>
    <col min="4344" max="4344" width="37.83203125" style="5" customWidth="1"/>
    <col min="4345" max="4347" width="11.5" style="5" customWidth="1"/>
    <col min="4348" max="4353" width="4.6640625" style="5" customWidth="1"/>
    <col min="4354" max="4355" width="11.5" style="5"/>
    <col min="4356" max="4356" width="12.1640625" style="5" customWidth="1"/>
    <col min="4357" max="4357" width="14.83203125" style="5" customWidth="1"/>
    <col min="4358" max="4595" width="11.5" style="5"/>
    <col min="4596" max="4596" width="5.6640625" style="5" customWidth="1"/>
    <col min="4597" max="4597" width="57" style="5" customWidth="1"/>
    <col min="4598" max="4599" width="11.5" style="5" customWidth="1"/>
    <col min="4600" max="4600" width="37.83203125" style="5" customWidth="1"/>
    <col min="4601" max="4603" width="11.5" style="5" customWidth="1"/>
    <col min="4604" max="4609" width="4.6640625" style="5" customWidth="1"/>
    <col min="4610" max="4611" width="11.5" style="5"/>
    <col min="4612" max="4612" width="12.1640625" style="5" customWidth="1"/>
    <col min="4613" max="4613" width="14.83203125" style="5" customWidth="1"/>
    <col min="4614" max="4851" width="11.5" style="5"/>
    <col min="4852" max="4852" width="5.6640625" style="5" customWidth="1"/>
    <col min="4853" max="4853" width="57" style="5" customWidth="1"/>
    <col min="4854" max="4855" width="11.5" style="5" customWidth="1"/>
    <col min="4856" max="4856" width="37.83203125" style="5" customWidth="1"/>
    <col min="4857" max="4859" width="11.5" style="5" customWidth="1"/>
    <col min="4860" max="4865" width="4.6640625" style="5" customWidth="1"/>
    <col min="4866" max="4867" width="11.5" style="5"/>
    <col min="4868" max="4868" width="12.1640625" style="5" customWidth="1"/>
    <col min="4869" max="4869" width="14.83203125" style="5" customWidth="1"/>
    <col min="4870" max="5107" width="11.5" style="5"/>
    <col min="5108" max="5108" width="5.6640625" style="5" customWidth="1"/>
    <col min="5109" max="5109" width="57" style="5" customWidth="1"/>
    <col min="5110" max="5111" width="11.5" style="5" customWidth="1"/>
    <col min="5112" max="5112" width="37.83203125" style="5" customWidth="1"/>
    <col min="5113" max="5115" width="11.5" style="5" customWidth="1"/>
    <col min="5116" max="5121" width="4.6640625" style="5" customWidth="1"/>
    <col min="5122" max="5123" width="11.5" style="5"/>
    <col min="5124" max="5124" width="12.1640625" style="5" customWidth="1"/>
    <col min="5125" max="5125" width="14.83203125" style="5" customWidth="1"/>
    <col min="5126" max="5363" width="11.5" style="5"/>
    <col min="5364" max="5364" width="5.6640625" style="5" customWidth="1"/>
    <col min="5365" max="5365" width="57" style="5" customWidth="1"/>
    <col min="5366" max="5367" width="11.5" style="5" customWidth="1"/>
    <col min="5368" max="5368" width="37.83203125" style="5" customWidth="1"/>
    <col min="5369" max="5371" width="11.5" style="5" customWidth="1"/>
    <col min="5372" max="5377" width="4.6640625" style="5" customWidth="1"/>
    <col min="5378" max="5379" width="11.5" style="5"/>
    <col min="5380" max="5380" width="12.1640625" style="5" customWidth="1"/>
    <col min="5381" max="5381" width="14.83203125" style="5" customWidth="1"/>
    <col min="5382" max="5619" width="11.5" style="5"/>
    <col min="5620" max="5620" width="5.6640625" style="5" customWidth="1"/>
    <col min="5621" max="5621" width="57" style="5" customWidth="1"/>
    <col min="5622" max="5623" width="11.5" style="5" customWidth="1"/>
    <col min="5624" max="5624" width="37.83203125" style="5" customWidth="1"/>
    <col min="5625" max="5627" width="11.5" style="5" customWidth="1"/>
    <col min="5628" max="5633" width="4.6640625" style="5" customWidth="1"/>
    <col min="5634" max="5635" width="11.5" style="5"/>
    <col min="5636" max="5636" width="12.1640625" style="5" customWidth="1"/>
    <col min="5637" max="5637" width="14.83203125" style="5" customWidth="1"/>
    <col min="5638" max="5875" width="11.5" style="5"/>
    <col min="5876" max="5876" width="5.6640625" style="5" customWidth="1"/>
    <col min="5877" max="5877" width="57" style="5" customWidth="1"/>
    <col min="5878" max="5879" width="11.5" style="5" customWidth="1"/>
    <col min="5880" max="5880" width="37.83203125" style="5" customWidth="1"/>
    <col min="5881" max="5883" width="11.5" style="5" customWidth="1"/>
    <col min="5884" max="5889" width="4.6640625" style="5" customWidth="1"/>
    <col min="5890" max="5891" width="11.5" style="5"/>
    <col min="5892" max="5892" width="12.1640625" style="5" customWidth="1"/>
    <col min="5893" max="5893" width="14.83203125" style="5" customWidth="1"/>
    <col min="5894" max="6131" width="11.5" style="5"/>
    <col min="6132" max="6132" width="5.6640625" style="5" customWidth="1"/>
    <col min="6133" max="6133" width="57" style="5" customWidth="1"/>
    <col min="6134" max="6135" width="11.5" style="5" customWidth="1"/>
    <col min="6136" max="6136" width="37.83203125" style="5" customWidth="1"/>
    <col min="6137" max="6139" width="11.5" style="5" customWidth="1"/>
    <col min="6140" max="6145" width="4.6640625" style="5" customWidth="1"/>
    <col min="6146" max="6147" width="11.5" style="5"/>
    <col min="6148" max="6148" width="12.1640625" style="5" customWidth="1"/>
    <col min="6149" max="6149" width="14.83203125" style="5" customWidth="1"/>
    <col min="6150" max="6387" width="11.5" style="5"/>
    <col min="6388" max="6388" width="5.6640625" style="5" customWidth="1"/>
    <col min="6389" max="6389" width="57" style="5" customWidth="1"/>
    <col min="6390" max="6391" width="11.5" style="5" customWidth="1"/>
    <col min="6392" max="6392" width="37.83203125" style="5" customWidth="1"/>
    <col min="6393" max="6395" width="11.5" style="5" customWidth="1"/>
    <col min="6396" max="6401" width="4.6640625" style="5" customWidth="1"/>
    <col min="6402" max="6403" width="11.5" style="5"/>
    <col min="6404" max="6404" width="12.1640625" style="5" customWidth="1"/>
    <col min="6405" max="6405" width="14.83203125" style="5" customWidth="1"/>
    <col min="6406" max="6643" width="11.5" style="5"/>
    <col min="6644" max="6644" width="5.6640625" style="5" customWidth="1"/>
    <col min="6645" max="6645" width="57" style="5" customWidth="1"/>
    <col min="6646" max="6647" width="11.5" style="5" customWidth="1"/>
    <col min="6648" max="6648" width="37.83203125" style="5" customWidth="1"/>
    <col min="6649" max="6651" width="11.5" style="5" customWidth="1"/>
    <col min="6652" max="6657" width="4.6640625" style="5" customWidth="1"/>
    <col min="6658" max="6659" width="11.5" style="5"/>
    <col min="6660" max="6660" width="12.1640625" style="5" customWidth="1"/>
    <col min="6661" max="6661" width="14.83203125" style="5" customWidth="1"/>
    <col min="6662" max="6899" width="11.5" style="5"/>
    <col min="6900" max="6900" width="5.6640625" style="5" customWidth="1"/>
    <col min="6901" max="6901" width="57" style="5" customWidth="1"/>
    <col min="6902" max="6903" width="11.5" style="5" customWidth="1"/>
    <col min="6904" max="6904" width="37.83203125" style="5" customWidth="1"/>
    <col min="6905" max="6907" width="11.5" style="5" customWidth="1"/>
    <col min="6908" max="6913" width="4.6640625" style="5" customWidth="1"/>
    <col min="6914" max="6915" width="11.5" style="5"/>
    <col min="6916" max="6916" width="12.1640625" style="5" customWidth="1"/>
    <col min="6917" max="6917" width="14.83203125" style="5" customWidth="1"/>
    <col min="6918" max="7155" width="11.5" style="5"/>
    <col min="7156" max="7156" width="5.6640625" style="5" customWidth="1"/>
    <col min="7157" max="7157" width="57" style="5" customWidth="1"/>
    <col min="7158" max="7159" width="11.5" style="5" customWidth="1"/>
    <col min="7160" max="7160" width="37.83203125" style="5" customWidth="1"/>
    <col min="7161" max="7163" width="11.5" style="5" customWidth="1"/>
    <col min="7164" max="7169" width="4.6640625" style="5" customWidth="1"/>
    <col min="7170" max="7171" width="11.5" style="5"/>
    <col min="7172" max="7172" width="12.1640625" style="5" customWidth="1"/>
    <col min="7173" max="7173" width="14.83203125" style="5" customWidth="1"/>
    <col min="7174" max="7411" width="11.5" style="5"/>
    <col min="7412" max="7412" width="5.6640625" style="5" customWidth="1"/>
    <col min="7413" max="7413" width="57" style="5" customWidth="1"/>
    <col min="7414" max="7415" width="11.5" style="5" customWidth="1"/>
    <col min="7416" max="7416" width="37.83203125" style="5" customWidth="1"/>
    <col min="7417" max="7419" width="11.5" style="5" customWidth="1"/>
    <col min="7420" max="7425" width="4.6640625" style="5" customWidth="1"/>
    <col min="7426" max="7427" width="11.5" style="5"/>
    <col min="7428" max="7428" width="12.1640625" style="5" customWidth="1"/>
    <col min="7429" max="7429" width="14.83203125" style="5" customWidth="1"/>
    <col min="7430" max="7667" width="11.5" style="5"/>
    <col min="7668" max="7668" width="5.6640625" style="5" customWidth="1"/>
    <col min="7669" max="7669" width="57" style="5" customWidth="1"/>
    <col min="7670" max="7671" width="11.5" style="5" customWidth="1"/>
    <col min="7672" max="7672" width="37.83203125" style="5" customWidth="1"/>
    <col min="7673" max="7675" width="11.5" style="5" customWidth="1"/>
    <col min="7676" max="7681" width="4.6640625" style="5" customWidth="1"/>
    <col min="7682" max="7683" width="11.5" style="5"/>
    <col min="7684" max="7684" width="12.1640625" style="5" customWidth="1"/>
    <col min="7685" max="7685" width="14.83203125" style="5" customWidth="1"/>
    <col min="7686" max="7923" width="11.5" style="5"/>
    <col min="7924" max="7924" width="5.6640625" style="5" customWidth="1"/>
    <col min="7925" max="7925" width="57" style="5" customWidth="1"/>
    <col min="7926" max="7927" width="11.5" style="5" customWidth="1"/>
    <col min="7928" max="7928" width="37.83203125" style="5" customWidth="1"/>
    <col min="7929" max="7931" width="11.5" style="5" customWidth="1"/>
    <col min="7932" max="7937" width="4.6640625" style="5" customWidth="1"/>
    <col min="7938" max="7939" width="11.5" style="5"/>
    <col min="7940" max="7940" width="12.1640625" style="5" customWidth="1"/>
    <col min="7941" max="7941" width="14.83203125" style="5" customWidth="1"/>
    <col min="7942" max="8179" width="11.5" style="5"/>
    <col min="8180" max="8180" width="5.6640625" style="5" customWidth="1"/>
    <col min="8181" max="8181" width="57" style="5" customWidth="1"/>
    <col min="8182" max="8183" width="11.5" style="5" customWidth="1"/>
    <col min="8184" max="8184" width="37.83203125" style="5" customWidth="1"/>
    <col min="8185" max="8187" width="11.5" style="5" customWidth="1"/>
    <col min="8188" max="8193" width="4.6640625" style="5" customWidth="1"/>
    <col min="8194" max="8195" width="11.5" style="5"/>
    <col min="8196" max="8196" width="12.1640625" style="5" customWidth="1"/>
    <col min="8197" max="8197" width="14.83203125" style="5" customWidth="1"/>
    <col min="8198" max="8435" width="11.5" style="5"/>
    <col min="8436" max="8436" width="5.6640625" style="5" customWidth="1"/>
    <col min="8437" max="8437" width="57" style="5" customWidth="1"/>
    <col min="8438" max="8439" width="11.5" style="5" customWidth="1"/>
    <col min="8440" max="8440" width="37.83203125" style="5" customWidth="1"/>
    <col min="8441" max="8443" width="11.5" style="5" customWidth="1"/>
    <col min="8444" max="8449" width="4.6640625" style="5" customWidth="1"/>
    <col min="8450" max="8451" width="11.5" style="5"/>
    <col min="8452" max="8452" width="12.1640625" style="5" customWidth="1"/>
    <col min="8453" max="8453" width="14.83203125" style="5" customWidth="1"/>
    <col min="8454" max="8691" width="11.5" style="5"/>
    <col min="8692" max="8692" width="5.6640625" style="5" customWidth="1"/>
    <col min="8693" max="8693" width="57" style="5" customWidth="1"/>
    <col min="8694" max="8695" width="11.5" style="5" customWidth="1"/>
    <col min="8696" max="8696" width="37.83203125" style="5" customWidth="1"/>
    <col min="8697" max="8699" width="11.5" style="5" customWidth="1"/>
    <col min="8700" max="8705" width="4.6640625" style="5" customWidth="1"/>
    <col min="8706" max="8707" width="11.5" style="5"/>
    <col min="8708" max="8708" width="12.1640625" style="5" customWidth="1"/>
    <col min="8709" max="8709" width="14.83203125" style="5" customWidth="1"/>
    <col min="8710" max="8947" width="11.5" style="5"/>
    <col min="8948" max="8948" width="5.6640625" style="5" customWidth="1"/>
    <col min="8949" max="8949" width="57" style="5" customWidth="1"/>
    <col min="8950" max="8951" width="11.5" style="5" customWidth="1"/>
    <col min="8952" max="8952" width="37.83203125" style="5" customWidth="1"/>
    <col min="8953" max="8955" width="11.5" style="5" customWidth="1"/>
    <col min="8956" max="8961" width="4.6640625" style="5" customWidth="1"/>
    <col min="8962" max="8963" width="11.5" style="5"/>
    <col min="8964" max="8964" width="12.1640625" style="5" customWidth="1"/>
    <col min="8965" max="8965" width="14.83203125" style="5" customWidth="1"/>
    <col min="8966" max="9203" width="11.5" style="5"/>
    <col min="9204" max="9204" width="5.6640625" style="5" customWidth="1"/>
    <col min="9205" max="9205" width="57" style="5" customWidth="1"/>
    <col min="9206" max="9207" width="11.5" style="5" customWidth="1"/>
    <col min="9208" max="9208" width="37.83203125" style="5" customWidth="1"/>
    <col min="9209" max="9211" width="11.5" style="5" customWidth="1"/>
    <col min="9212" max="9217" width="4.6640625" style="5" customWidth="1"/>
    <col min="9218" max="9219" width="11.5" style="5"/>
    <col min="9220" max="9220" width="12.1640625" style="5" customWidth="1"/>
    <col min="9221" max="9221" width="14.83203125" style="5" customWidth="1"/>
    <col min="9222" max="9459" width="11.5" style="5"/>
    <col min="9460" max="9460" width="5.6640625" style="5" customWidth="1"/>
    <col min="9461" max="9461" width="57" style="5" customWidth="1"/>
    <col min="9462" max="9463" width="11.5" style="5" customWidth="1"/>
    <col min="9464" max="9464" width="37.83203125" style="5" customWidth="1"/>
    <col min="9465" max="9467" width="11.5" style="5" customWidth="1"/>
    <col min="9468" max="9473" width="4.6640625" style="5" customWidth="1"/>
    <col min="9474" max="9475" width="11.5" style="5"/>
    <col min="9476" max="9476" width="12.1640625" style="5" customWidth="1"/>
    <col min="9477" max="9477" width="14.83203125" style="5" customWidth="1"/>
    <col min="9478" max="9715" width="11.5" style="5"/>
    <col min="9716" max="9716" width="5.6640625" style="5" customWidth="1"/>
    <col min="9717" max="9717" width="57" style="5" customWidth="1"/>
    <col min="9718" max="9719" width="11.5" style="5" customWidth="1"/>
    <col min="9720" max="9720" width="37.83203125" style="5" customWidth="1"/>
    <col min="9721" max="9723" width="11.5" style="5" customWidth="1"/>
    <col min="9724" max="9729" width="4.6640625" style="5" customWidth="1"/>
    <col min="9730" max="9731" width="11.5" style="5"/>
    <col min="9732" max="9732" width="12.1640625" style="5" customWidth="1"/>
    <col min="9733" max="9733" width="14.83203125" style="5" customWidth="1"/>
    <col min="9734" max="9971" width="11.5" style="5"/>
    <col min="9972" max="9972" width="5.6640625" style="5" customWidth="1"/>
    <col min="9973" max="9973" width="57" style="5" customWidth="1"/>
    <col min="9974" max="9975" width="11.5" style="5" customWidth="1"/>
    <col min="9976" max="9976" width="37.83203125" style="5" customWidth="1"/>
    <col min="9977" max="9979" width="11.5" style="5" customWidth="1"/>
    <col min="9980" max="9985" width="4.6640625" style="5" customWidth="1"/>
    <col min="9986" max="9987" width="11.5" style="5"/>
    <col min="9988" max="9988" width="12.1640625" style="5" customWidth="1"/>
    <col min="9989" max="9989" width="14.83203125" style="5" customWidth="1"/>
    <col min="9990" max="10227" width="11.5" style="5"/>
    <col min="10228" max="10228" width="5.6640625" style="5" customWidth="1"/>
    <col min="10229" max="10229" width="57" style="5" customWidth="1"/>
    <col min="10230" max="10231" width="11.5" style="5" customWidth="1"/>
    <col min="10232" max="10232" width="37.83203125" style="5" customWidth="1"/>
    <col min="10233" max="10235" width="11.5" style="5" customWidth="1"/>
    <col min="10236" max="10241" width="4.6640625" style="5" customWidth="1"/>
    <col min="10242" max="10243" width="11.5" style="5"/>
    <col min="10244" max="10244" width="12.1640625" style="5" customWidth="1"/>
    <col min="10245" max="10245" width="14.83203125" style="5" customWidth="1"/>
    <col min="10246" max="10483" width="11.5" style="5"/>
    <col min="10484" max="10484" width="5.6640625" style="5" customWidth="1"/>
    <col min="10485" max="10485" width="57" style="5" customWidth="1"/>
    <col min="10486" max="10487" width="11.5" style="5" customWidth="1"/>
    <col min="10488" max="10488" width="37.83203125" style="5" customWidth="1"/>
    <col min="10489" max="10491" width="11.5" style="5" customWidth="1"/>
    <col min="10492" max="10497" width="4.6640625" style="5" customWidth="1"/>
    <col min="10498" max="10499" width="11.5" style="5"/>
    <col min="10500" max="10500" width="12.1640625" style="5" customWidth="1"/>
    <col min="10501" max="10501" width="14.83203125" style="5" customWidth="1"/>
    <col min="10502" max="10739" width="11.5" style="5"/>
    <col min="10740" max="10740" width="5.6640625" style="5" customWidth="1"/>
    <col min="10741" max="10741" width="57" style="5" customWidth="1"/>
    <col min="10742" max="10743" width="11.5" style="5" customWidth="1"/>
    <col min="10744" max="10744" width="37.83203125" style="5" customWidth="1"/>
    <col min="10745" max="10747" width="11.5" style="5" customWidth="1"/>
    <col min="10748" max="10753" width="4.6640625" style="5" customWidth="1"/>
    <col min="10754" max="10755" width="11.5" style="5"/>
    <col min="10756" max="10756" width="12.1640625" style="5" customWidth="1"/>
    <col min="10757" max="10757" width="14.83203125" style="5" customWidth="1"/>
    <col min="10758" max="10995" width="11.5" style="5"/>
    <col min="10996" max="10996" width="5.6640625" style="5" customWidth="1"/>
    <col min="10997" max="10997" width="57" style="5" customWidth="1"/>
    <col min="10998" max="10999" width="11.5" style="5" customWidth="1"/>
    <col min="11000" max="11000" width="37.83203125" style="5" customWidth="1"/>
    <col min="11001" max="11003" width="11.5" style="5" customWidth="1"/>
    <col min="11004" max="11009" width="4.6640625" style="5" customWidth="1"/>
    <col min="11010" max="11011" width="11.5" style="5"/>
    <col min="11012" max="11012" width="12.1640625" style="5" customWidth="1"/>
    <col min="11013" max="11013" width="14.83203125" style="5" customWidth="1"/>
    <col min="11014" max="11251" width="11.5" style="5"/>
    <col min="11252" max="11252" width="5.6640625" style="5" customWidth="1"/>
    <col min="11253" max="11253" width="57" style="5" customWidth="1"/>
    <col min="11254" max="11255" width="11.5" style="5" customWidth="1"/>
    <col min="11256" max="11256" width="37.83203125" style="5" customWidth="1"/>
    <col min="11257" max="11259" width="11.5" style="5" customWidth="1"/>
    <col min="11260" max="11265" width="4.6640625" style="5" customWidth="1"/>
    <col min="11266" max="11267" width="11.5" style="5"/>
    <col min="11268" max="11268" width="12.1640625" style="5" customWidth="1"/>
    <col min="11269" max="11269" width="14.83203125" style="5" customWidth="1"/>
    <col min="11270" max="11507" width="11.5" style="5"/>
    <col min="11508" max="11508" width="5.6640625" style="5" customWidth="1"/>
    <col min="11509" max="11509" width="57" style="5" customWidth="1"/>
    <col min="11510" max="11511" width="11.5" style="5" customWidth="1"/>
    <col min="11512" max="11512" width="37.83203125" style="5" customWidth="1"/>
    <col min="11513" max="11515" width="11.5" style="5" customWidth="1"/>
    <col min="11516" max="11521" width="4.6640625" style="5" customWidth="1"/>
    <col min="11522" max="11523" width="11.5" style="5"/>
    <col min="11524" max="11524" width="12.1640625" style="5" customWidth="1"/>
    <col min="11525" max="11525" width="14.83203125" style="5" customWidth="1"/>
    <col min="11526" max="11763" width="11.5" style="5"/>
    <col min="11764" max="11764" width="5.6640625" style="5" customWidth="1"/>
    <col min="11765" max="11765" width="57" style="5" customWidth="1"/>
    <col min="11766" max="11767" width="11.5" style="5" customWidth="1"/>
    <col min="11768" max="11768" width="37.83203125" style="5" customWidth="1"/>
    <col min="11769" max="11771" width="11.5" style="5" customWidth="1"/>
    <col min="11772" max="11777" width="4.6640625" style="5" customWidth="1"/>
    <col min="11778" max="11779" width="11.5" style="5"/>
    <col min="11780" max="11780" width="12.1640625" style="5" customWidth="1"/>
    <col min="11781" max="11781" width="14.83203125" style="5" customWidth="1"/>
    <col min="11782" max="12019" width="11.5" style="5"/>
    <col min="12020" max="12020" width="5.6640625" style="5" customWidth="1"/>
    <col min="12021" max="12021" width="57" style="5" customWidth="1"/>
    <col min="12022" max="12023" width="11.5" style="5" customWidth="1"/>
    <col min="12024" max="12024" width="37.83203125" style="5" customWidth="1"/>
    <col min="12025" max="12027" width="11.5" style="5" customWidth="1"/>
    <col min="12028" max="12033" width="4.6640625" style="5" customWidth="1"/>
    <col min="12034" max="12035" width="11.5" style="5"/>
    <col min="12036" max="12036" width="12.1640625" style="5" customWidth="1"/>
    <col min="12037" max="12037" width="14.83203125" style="5" customWidth="1"/>
    <col min="12038" max="12275" width="11.5" style="5"/>
    <col min="12276" max="12276" width="5.6640625" style="5" customWidth="1"/>
    <col min="12277" max="12277" width="57" style="5" customWidth="1"/>
    <col min="12278" max="12279" width="11.5" style="5" customWidth="1"/>
    <col min="12280" max="12280" width="37.83203125" style="5" customWidth="1"/>
    <col min="12281" max="12283" width="11.5" style="5" customWidth="1"/>
    <col min="12284" max="12289" width="4.6640625" style="5" customWidth="1"/>
    <col min="12290" max="12291" width="11.5" style="5"/>
    <col min="12292" max="12292" width="12.1640625" style="5" customWidth="1"/>
    <col min="12293" max="12293" width="14.83203125" style="5" customWidth="1"/>
    <col min="12294" max="12531" width="11.5" style="5"/>
    <col min="12532" max="12532" width="5.6640625" style="5" customWidth="1"/>
    <col min="12533" max="12533" width="57" style="5" customWidth="1"/>
    <col min="12534" max="12535" width="11.5" style="5" customWidth="1"/>
    <col min="12536" max="12536" width="37.83203125" style="5" customWidth="1"/>
    <col min="12537" max="12539" width="11.5" style="5" customWidth="1"/>
    <col min="12540" max="12545" width="4.6640625" style="5" customWidth="1"/>
    <col min="12546" max="12547" width="11.5" style="5"/>
    <col min="12548" max="12548" width="12.1640625" style="5" customWidth="1"/>
    <col min="12549" max="12549" width="14.83203125" style="5" customWidth="1"/>
    <col min="12550" max="12787" width="11.5" style="5"/>
    <col min="12788" max="12788" width="5.6640625" style="5" customWidth="1"/>
    <col min="12789" max="12789" width="57" style="5" customWidth="1"/>
    <col min="12790" max="12791" width="11.5" style="5" customWidth="1"/>
    <col min="12792" max="12792" width="37.83203125" style="5" customWidth="1"/>
    <col min="12793" max="12795" width="11.5" style="5" customWidth="1"/>
    <col min="12796" max="12801" width="4.6640625" style="5" customWidth="1"/>
    <col min="12802" max="12803" width="11.5" style="5"/>
    <col min="12804" max="12804" width="12.1640625" style="5" customWidth="1"/>
    <col min="12805" max="12805" width="14.83203125" style="5" customWidth="1"/>
    <col min="12806" max="13043" width="11.5" style="5"/>
    <col min="13044" max="13044" width="5.6640625" style="5" customWidth="1"/>
    <col min="13045" max="13045" width="57" style="5" customWidth="1"/>
    <col min="13046" max="13047" width="11.5" style="5" customWidth="1"/>
    <col min="13048" max="13048" width="37.83203125" style="5" customWidth="1"/>
    <col min="13049" max="13051" width="11.5" style="5" customWidth="1"/>
    <col min="13052" max="13057" width="4.6640625" style="5" customWidth="1"/>
    <col min="13058" max="13059" width="11.5" style="5"/>
    <col min="13060" max="13060" width="12.1640625" style="5" customWidth="1"/>
    <col min="13061" max="13061" width="14.83203125" style="5" customWidth="1"/>
    <col min="13062" max="13299" width="11.5" style="5"/>
    <col min="13300" max="13300" width="5.6640625" style="5" customWidth="1"/>
    <col min="13301" max="13301" width="57" style="5" customWidth="1"/>
    <col min="13302" max="13303" width="11.5" style="5" customWidth="1"/>
    <col min="13304" max="13304" width="37.83203125" style="5" customWidth="1"/>
    <col min="13305" max="13307" width="11.5" style="5" customWidth="1"/>
    <col min="13308" max="13313" width="4.6640625" style="5" customWidth="1"/>
    <col min="13314" max="13315" width="11.5" style="5"/>
    <col min="13316" max="13316" width="12.1640625" style="5" customWidth="1"/>
    <col min="13317" max="13317" width="14.83203125" style="5" customWidth="1"/>
    <col min="13318" max="13555" width="11.5" style="5"/>
    <col min="13556" max="13556" width="5.6640625" style="5" customWidth="1"/>
    <col min="13557" max="13557" width="57" style="5" customWidth="1"/>
    <col min="13558" max="13559" width="11.5" style="5" customWidth="1"/>
    <col min="13560" max="13560" width="37.83203125" style="5" customWidth="1"/>
    <col min="13561" max="13563" width="11.5" style="5" customWidth="1"/>
    <col min="13564" max="13569" width="4.6640625" style="5" customWidth="1"/>
    <col min="13570" max="13571" width="11.5" style="5"/>
    <col min="13572" max="13572" width="12.1640625" style="5" customWidth="1"/>
    <col min="13573" max="13573" width="14.83203125" style="5" customWidth="1"/>
    <col min="13574" max="13811" width="11.5" style="5"/>
    <col min="13812" max="13812" width="5.6640625" style="5" customWidth="1"/>
    <col min="13813" max="13813" width="57" style="5" customWidth="1"/>
    <col min="13814" max="13815" width="11.5" style="5" customWidth="1"/>
    <col min="13816" max="13816" width="37.83203125" style="5" customWidth="1"/>
    <col min="13817" max="13819" width="11.5" style="5" customWidth="1"/>
    <col min="13820" max="13825" width="4.6640625" style="5" customWidth="1"/>
    <col min="13826" max="13827" width="11.5" style="5"/>
    <col min="13828" max="13828" width="12.1640625" style="5" customWidth="1"/>
    <col min="13829" max="13829" width="14.83203125" style="5" customWidth="1"/>
    <col min="13830" max="14067" width="11.5" style="5"/>
    <col min="14068" max="14068" width="5.6640625" style="5" customWidth="1"/>
    <col min="14069" max="14069" width="57" style="5" customWidth="1"/>
    <col min="14070" max="14071" width="11.5" style="5" customWidth="1"/>
    <col min="14072" max="14072" width="37.83203125" style="5" customWidth="1"/>
    <col min="14073" max="14075" width="11.5" style="5" customWidth="1"/>
    <col min="14076" max="14081" width="4.6640625" style="5" customWidth="1"/>
    <col min="14082" max="14083" width="11.5" style="5"/>
    <col min="14084" max="14084" width="12.1640625" style="5" customWidth="1"/>
    <col min="14085" max="14085" width="14.83203125" style="5" customWidth="1"/>
    <col min="14086" max="14323" width="11.5" style="5"/>
    <col min="14324" max="14324" width="5.6640625" style="5" customWidth="1"/>
    <col min="14325" max="14325" width="57" style="5" customWidth="1"/>
    <col min="14326" max="14327" width="11.5" style="5" customWidth="1"/>
    <col min="14328" max="14328" width="37.83203125" style="5" customWidth="1"/>
    <col min="14329" max="14331" width="11.5" style="5" customWidth="1"/>
    <col min="14332" max="14337" width="4.6640625" style="5" customWidth="1"/>
    <col min="14338" max="14339" width="11.5" style="5"/>
    <col min="14340" max="14340" width="12.1640625" style="5" customWidth="1"/>
    <col min="14341" max="14341" width="14.83203125" style="5" customWidth="1"/>
    <col min="14342" max="14579" width="11.5" style="5"/>
    <col min="14580" max="14580" width="5.6640625" style="5" customWidth="1"/>
    <col min="14581" max="14581" width="57" style="5" customWidth="1"/>
    <col min="14582" max="14583" width="11.5" style="5" customWidth="1"/>
    <col min="14584" max="14584" width="37.83203125" style="5" customWidth="1"/>
    <col min="14585" max="14587" width="11.5" style="5" customWidth="1"/>
    <col min="14588" max="14593" width="4.6640625" style="5" customWidth="1"/>
    <col min="14594" max="14595" width="11.5" style="5"/>
    <col min="14596" max="14596" width="12.1640625" style="5" customWidth="1"/>
    <col min="14597" max="14597" width="14.83203125" style="5" customWidth="1"/>
    <col min="14598" max="14835" width="11.5" style="5"/>
    <col min="14836" max="14836" width="5.6640625" style="5" customWidth="1"/>
    <col min="14837" max="14837" width="57" style="5" customWidth="1"/>
    <col min="14838" max="14839" width="11.5" style="5" customWidth="1"/>
    <col min="14840" max="14840" width="37.83203125" style="5" customWidth="1"/>
    <col min="14841" max="14843" width="11.5" style="5" customWidth="1"/>
    <col min="14844" max="14849" width="4.6640625" style="5" customWidth="1"/>
    <col min="14850" max="14851" width="11.5" style="5"/>
    <col min="14852" max="14852" width="12.1640625" style="5" customWidth="1"/>
    <col min="14853" max="14853" width="14.83203125" style="5" customWidth="1"/>
    <col min="14854" max="15091" width="11.5" style="5"/>
    <col min="15092" max="15092" width="5.6640625" style="5" customWidth="1"/>
    <col min="15093" max="15093" width="57" style="5" customWidth="1"/>
    <col min="15094" max="15095" width="11.5" style="5" customWidth="1"/>
    <col min="15096" max="15096" width="37.83203125" style="5" customWidth="1"/>
    <col min="15097" max="15099" width="11.5" style="5" customWidth="1"/>
    <col min="15100" max="15105" width="4.6640625" style="5" customWidth="1"/>
    <col min="15106" max="15107" width="11.5" style="5"/>
    <col min="15108" max="15108" width="12.1640625" style="5" customWidth="1"/>
    <col min="15109" max="15109" width="14.83203125" style="5" customWidth="1"/>
    <col min="15110" max="15347" width="11.5" style="5"/>
    <col min="15348" max="15348" width="5.6640625" style="5" customWidth="1"/>
    <col min="15349" max="15349" width="57" style="5" customWidth="1"/>
    <col min="15350" max="15351" width="11.5" style="5" customWidth="1"/>
    <col min="15352" max="15352" width="37.83203125" style="5" customWidth="1"/>
    <col min="15353" max="15355" width="11.5" style="5" customWidth="1"/>
    <col min="15356" max="15361" width="4.6640625" style="5" customWidth="1"/>
    <col min="15362" max="15363" width="11.5" style="5"/>
    <col min="15364" max="15364" width="12.1640625" style="5" customWidth="1"/>
    <col min="15365" max="15365" width="14.83203125" style="5" customWidth="1"/>
    <col min="15366" max="15603" width="11.5" style="5"/>
    <col min="15604" max="15604" width="5.6640625" style="5" customWidth="1"/>
    <col min="15605" max="15605" width="57" style="5" customWidth="1"/>
    <col min="15606" max="15607" width="11.5" style="5" customWidth="1"/>
    <col min="15608" max="15608" width="37.83203125" style="5" customWidth="1"/>
    <col min="15609" max="15611" width="11.5" style="5" customWidth="1"/>
    <col min="15612" max="15617" width="4.6640625" style="5" customWidth="1"/>
    <col min="15618" max="15619" width="11.5" style="5"/>
    <col min="15620" max="15620" width="12.1640625" style="5" customWidth="1"/>
    <col min="15621" max="15621" width="14.83203125" style="5" customWidth="1"/>
    <col min="15622" max="15859" width="11.5" style="5"/>
    <col min="15860" max="15860" width="5.6640625" style="5" customWidth="1"/>
    <col min="15861" max="15861" width="57" style="5" customWidth="1"/>
    <col min="15862" max="15863" width="11.5" style="5" customWidth="1"/>
    <col min="15864" max="15864" width="37.83203125" style="5" customWidth="1"/>
    <col min="15865" max="15867" width="11.5" style="5" customWidth="1"/>
    <col min="15868" max="15873" width="4.6640625" style="5" customWidth="1"/>
    <col min="15874" max="15875" width="11.5" style="5"/>
    <col min="15876" max="15876" width="12.1640625" style="5" customWidth="1"/>
    <col min="15877" max="15877" width="14.83203125" style="5" customWidth="1"/>
    <col min="15878" max="16115" width="11.5" style="5"/>
    <col min="16116" max="16116" width="5.6640625" style="5" customWidth="1"/>
    <col min="16117" max="16117" width="57" style="5" customWidth="1"/>
    <col min="16118" max="16119" width="11.5" style="5" customWidth="1"/>
    <col min="16120" max="16120" width="37.83203125" style="5" customWidth="1"/>
    <col min="16121" max="16123" width="11.5" style="5" customWidth="1"/>
    <col min="16124" max="16129" width="4.6640625" style="5" customWidth="1"/>
    <col min="16130" max="16131" width="11.5" style="5"/>
    <col min="16132" max="16132" width="12.1640625" style="5" customWidth="1"/>
    <col min="16133" max="16133" width="14.83203125" style="5" customWidth="1"/>
    <col min="16134" max="16384" width="11.5" style="5"/>
  </cols>
  <sheetData>
    <row r="1" spans="2:11" ht="18.75" customHeight="1" x14ac:dyDescent="0.2">
      <c r="B1" s="147" t="s">
        <v>0</v>
      </c>
      <c r="C1" s="147"/>
      <c r="D1" s="147"/>
      <c r="E1" s="147"/>
      <c r="F1" s="147"/>
      <c r="G1" s="147"/>
      <c r="H1" s="147"/>
      <c r="I1" s="147"/>
      <c r="J1" s="147"/>
    </row>
    <row r="2" spans="2:11" ht="16" customHeight="1" x14ac:dyDescent="0.2"/>
    <row r="3" spans="2:11" s="91" customFormat="1" ht="32" customHeight="1" x14ac:dyDescent="0.2">
      <c r="B3" s="158" t="s">
        <v>1</v>
      </c>
      <c r="C3" s="159"/>
      <c r="D3" s="162" t="s">
        <v>277</v>
      </c>
      <c r="E3" s="158" t="s">
        <v>2</v>
      </c>
      <c r="F3" s="159"/>
      <c r="G3" s="158" t="s">
        <v>280</v>
      </c>
      <c r="H3" s="165"/>
      <c r="I3" s="159"/>
      <c r="J3" s="163" t="s">
        <v>264</v>
      </c>
      <c r="K3" s="89"/>
    </row>
    <row r="4" spans="2:11" s="91" customFormat="1" ht="31.5" customHeight="1" x14ac:dyDescent="0.2">
      <c r="B4" s="160"/>
      <c r="C4" s="161"/>
      <c r="D4" s="162"/>
      <c r="E4" s="160"/>
      <c r="F4" s="161"/>
      <c r="G4" s="85" t="s">
        <v>265</v>
      </c>
      <c r="H4" s="85" t="s">
        <v>266</v>
      </c>
      <c r="I4" s="85" t="s">
        <v>267</v>
      </c>
      <c r="J4" s="164"/>
      <c r="K4" s="90"/>
    </row>
    <row r="5" spans="2:11" s="62" customFormat="1" ht="20" x14ac:dyDescent="0.25">
      <c r="B5" s="151" t="s">
        <v>281</v>
      </c>
      <c r="C5" s="152"/>
      <c r="D5" s="152"/>
      <c r="E5" s="152"/>
      <c r="F5" s="152"/>
      <c r="G5" s="152"/>
      <c r="H5" s="152"/>
      <c r="I5" s="152"/>
      <c r="J5" s="95">
        <f>J8</f>
        <v>0</v>
      </c>
      <c r="K5" s="61"/>
    </row>
    <row r="6" spans="2:11" ht="32" x14ac:dyDescent="0.2">
      <c r="B6" s="76">
        <v>1.1000000000000001</v>
      </c>
      <c r="C6" s="126" t="s">
        <v>3</v>
      </c>
      <c r="D6" s="103" t="s">
        <v>291</v>
      </c>
      <c r="E6" s="88" t="s">
        <v>279</v>
      </c>
      <c r="F6" s="25"/>
      <c r="G6" s="41"/>
      <c r="H6" s="46"/>
      <c r="I6" s="46"/>
      <c r="J6" s="47"/>
    </row>
    <row r="7" spans="2:11" ht="53.25" customHeight="1" x14ac:dyDescent="0.2">
      <c r="B7" s="76">
        <v>1.1000000000000001</v>
      </c>
      <c r="C7" s="126" t="s">
        <v>4</v>
      </c>
      <c r="D7" s="56">
        <v>7.2</v>
      </c>
      <c r="E7" s="88" t="s">
        <v>279</v>
      </c>
      <c r="F7" s="15"/>
      <c r="G7" s="14"/>
      <c r="H7" s="8" t="s">
        <v>5</v>
      </c>
      <c r="I7" s="8"/>
      <c r="J7" s="8"/>
      <c r="K7" s="2"/>
    </row>
    <row r="8" spans="2:11" x14ac:dyDescent="0.2">
      <c r="C8" s="127"/>
      <c r="F8" s="24"/>
      <c r="G8" s="34">
        <f>COUNTIF(G7:G7,"x")</f>
        <v>0</v>
      </c>
      <c r="H8" s="34">
        <f>COUNTIF(H7:H7,"x")</f>
        <v>1</v>
      </c>
      <c r="I8" s="34">
        <f>COUNTIF(I7:I7,"x")</f>
        <v>0</v>
      </c>
      <c r="J8" s="92">
        <f>IF(I8=1,"NA",G8/(1-I8))</f>
        <v>0</v>
      </c>
    </row>
    <row r="9" spans="2:11" x14ac:dyDescent="0.2">
      <c r="C9" s="127"/>
      <c r="F9" s="24"/>
      <c r="G9" s="2"/>
      <c r="H9" s="2"/>
    </row>
    <row r="10" spans="2:11" s="62" customFormat="1" ht="20" x14ac:dyDescent="0.25">
      <c r="B10" s="151" t="s">
        <v>276</v>
      </c>
      <c r="C10" s="152"/>
      <c r="D10" s="152"/>
      <c r="E10" s="152"/>
      <c r="F10" s="152"/>
      <c r="G10" s="152"/>
      <c r="H10" s="152"/>
      <c r="I10" s="152"/>
      <c r="J10" s="93">
        <f>AVERAGE(J13,J27,J53,J64,J75,J87,J102)</f>
        <v>0</v>
      </c>
      <c r="K10" s="61"/>
    </row>
    <row r="11" spans="2:11" ht="32" x14ac:dyDescent="0.2">
      <c r="B11" s="77">
        <v>2.1</v>
      </c>
      <c r="C11" s="126" t="s">
        <v>7</v>
      </c>
      <c r="D11" s="103" t="s">
        <v>302</v>
      </c>
      <c r="E11" s="88" t="s">
        <v>279</v>
      </c>
      <c r="F11" s="29"/>
      <c r="G11" s="41"/>
      <c r="H11" s="46"/>
      <c r="I11" s="46"/>
      <c r="J11" s="47"/>
    </row>
    <row r="12" spans="2:11" ht="32" x14ac:dyDescent="0.2">
      <c r="B12" s="78">
        <v>2.1</v>
      </c>
      <c r="C12" s="126" t="s">
        <v>8</v>
      </c>
      <c r="D12" s="56">
        <v>7.3</v>
      </c>
      <c r="E12" s="88" t="s">
        <v>279</v>
      </c>
      <c r="F12" s="15"/>
      <c r="G12" s="8"/>
      <c r="H12" s="8" t="s">
        <v>5</v>
      </c>
      <c r="I12" s="8"/>
      <c r="J12" s="18"/>
    </row>
    <row r="13" spans="2:11" x14ac:dyDescent="0.2">
      <c r="G13" s="34">
        <f>COUNTIF(G12:G12,"x")</f>
        <v>0</v>
      </c>
      <c r="H13" s="34">
        <f>COUNTIF(H12:H12,"x")</f>
        <v>1</v>
      </c>
      <c r="I13" s="34">
        <f>COUNTIF(I12:I12,"x")</f>
        <v>0</v>
      </c>
      <c r="J13" s="92">
        <f>IF(I13=1,"NA",G13/(1-I13))</f>
        <v>0</v>
      </c>
    </row>
    <row r="14" spans="2:11" x14ac:dyDescent="0.2">
      <c r="G14" s="2"/>
      <c r="H14" s="2"/>
      <c r="I14" s="2"/>
    </row>
    <row r="15" spans="2:11" ht="36" customHeight="1" x14ac:dyDescent="0.2">
      <c r="B15" s="77">
        <v>2.2000000000000002</v>
      </c>
      <c r="C15" s="126" t="s">
        <v>9</v>
      </c>
      <c r="D15" s="103" t="s">
        <v>329</v>
      </c>
      <c r="E15" s="88" t="s">
        <v>279</v>
      </c>
      <c r="F15" s="17"/>
      <c r="G15" s="41"/>
      <c r="H15" s="46"/>
      <c r="I15" s="46"/>
      <c r="J15" s="47"/>
    </row>
    <row r="16" spans="2:11" ht="15" customHeight="1" x14ac:dyDescent="0.2">
      <c r="B16" s="77">
        <v>2.2000000000000002</v>
      </c>
      <c r="C16" s="126" t="s">
        <v>10</v>
      </c>
      <c r="D16" s="103">
        <v>7.4</v>
      </c>
      <c r="E16" s="88" t="s">
        <v>279</v>
      </c>
      <c r="F16" s="17"/>
      <c r="G16" s="14"/>
      <c r="H16" s="8" t="s">
        <v>5</v>
      </c>
      <c r="I16" s="8"/>
      <c r="J16" s="18"/>
    </row>
    <row r="17" spans="2:10" ht="67.5" customHeight="1" x14ac:dyDescent="0.2">
      <c r="B17" s="77">
        <v>2.2000000000000002</v>
      </c>
      <c r="C17" s="126" t="s">
        <v>11</v>
      </c>
      <c r="D17" s="56">
        <v>7.4</v>
      </c>
      <c r="E17" s="88" t="s">
        <v>279</v>
      </c>
      <c r="F17" s="17"/>
      <c r="G17" s="8"/>
      <c r="H17" s="8" t="s">
        <v>5</v>
      </c>
      <c r="I17" s="8"/>
      <c r="J17" s="18"/>
    </row>
    <row r="18" spans="2:10" ht="27" x14ac:dyDescent="0.2">
      <c r="B18" s="77">
        <v>2.2000000000000002</v>
      </c>
      <c r="C18" s="102" t="s">
        <v>12</v>
      </c>
      <c r="D18" s="56">
        <v>7.4</v>
      </c>
      <c r="E18" s="88" t="s">
        <v>279</v>
      </c>
      <c r="F18" s="17"/>
      <c r="G18" s="8"/>
      <c r="H18" s="8" t="s">
        <v>5</v>
      </c>
      <c r="I18" s="8"/>
      <c r="J18" s="18"/>
    </row>
    <row r="19" spans="2:10" ht="27" x14ac:dyDescent="0.2">
      <c r="B19" s="77">
        <v>2.2000000000000002</v>
      </c>
      <c r="C19" s="102" t="s">
        <v>13</v>
      </c>
      <c r="D19" s="56">
        <v>7.4</v>
      </c>
      <c r="E19" s="88" t="s">
        <v>279</v>
      </c>
      <c r="F19" s="17"/>
      <c r="G19" s="8"/>
      <c r="H19" s="8" t="s">
        <v>5</v>
      </c>
      <c r="I19" s="8"/>
      <c r="J19" s="18"/>
    </row>
    <row r="20" spans="2:10" ht="27" x14ac:dyDescent="0.2">
      <c r="B20" s="77">
        <v>2.2000000000000002</v>
      </c>
      <c r="C20" s="102" t="s">
        <v>14</v>
      </c>
      <c r="D20" s="56">
        <v>7.4</v>
      </c>
      <c r="E20" s="88" t="s">
        <v>279</v>
      </c>
      <c r="F20" s="17"/>
      <c r="G20" s="8"/>
      <c r="H20" s="8" t="s">
        <v>5</v>
      </c>
      <c r="I20" s="8"/>
      <c r="J20" s="18"/>
    </row>
    <row r="21" spans="2:10" ht="27" x14ac:dyDescent="0.2">
      <c r="B21" s="77">
        <v>2.2000000000000002</v>
      </c>
      <c r="C21" s="102" t="s">
        <v>15</v>
      </c>
      <c r="D21" s="56">
        <v>7.4</v>
      </c>
      <c r="E21" s="88" t="s">
        <v>279</v>
      </c>
      <c r="F21" s="17"/>
      <c r="G21" s="8"/>
      <c r="H21" s="8" t="s">
        <v>5</v>
      </c>
      <c r="I21" s="8"/>
      <c r="J21" s="18"/>
    </row>
    <row r="22" spans="2:10" ht="27" x14ac:dyDescent="0.2">
      <c r="B22" s="77">
        <v>2.2000000000000002</v>
      </c>
      <c r="C22" s="102" t="s">
        <v>16</v>
      </c>
      <c r="D22" s="56">
        <v>7.4</v>
      </c>
      <c r="E22" s="88" t="s">
        <v>279</v>
      </c>
      <c r="F22" s="17"/>
      <c r="G22" s="8"/>
      <c r="H22" s="8" t="s">
        <v>5</v>
      </c>
      <c r="I22" s="8"/>
      <c r="J22" s="18"/>
    </row>
    <row r="23" spans="2:10" ht="15" customHeight="1" x14ac:dyDescent="0.2">
      <c r="B23" s="77">
        <v>2.2000000000000002</v>
      </c>
      <c r="C23" s="102" t="s">
        <v>17</v>
      </c>
      <c r="D23" s="56">
        <v>7.4</v>
      </c>
      <c r="E23" s="88" t="s">
        <v>279</v>
      </c>
      <c r="F23" s="17"/>
      <c r="G23" s="8"/>
      <c r="H23" s="8" t="s">
        <v>5</v>
      </c>
      <c r="I23" s="8"/>
      <c r="J23" s="18"/>
    </row>
    <row r="24" spans="2:10" ht="27" x14ac:dyDescent="0.2">
      <c r="B24" s="77">
        <v>2.2000000000000002</v>
      </c>
      <c r="C24" s="102" t="s">
        <v>18</v>
      </c>
      <c r="D24" s="56">
        <v>7.4</v>
      </c>
      <c r="E24" s="88" t="s">
        <v>279</v>
      </c>
      <c r="F24" s="17"/>
      <c r="G24" s="8"/>
      <c r="H24" s="8" t="s">
        <v>5</v>
      </c>
      <c r="I24" s="8"/>
      <c r="J24" s="18"/>
    </row>
    <row r="25" spans="2:10" ht="27" x14ac:dyDescent="0.2">
      <c r="B25" s="77">
        <v>2.2000000000000002</v>
      </c>
      <c r="C25" s="102" t="s">
        <v>19</v>
      </c>
      <c r="D25" s="56">
        <v>7.4</v>
      </c>
      <c r="E25" s="88" t="s">
        <v>279</v>
      </c>
      <c r="F25" s="17"/>
      <c r="G25" s="8"/>
      <c r="H25" s="8" t="s">
        <v>5</v>
      </c>
      <c r="I25" s="8"/>
      <c r="J25" s="18"/>
    </row>
    <row r="26" spans="2:10" ht="27" x14ac:dyDescent="0.2">
      <c r="B26" s="78">
        <v>2.2000000000000002</v>
      </c>
      <c r="C26" s="126" t="s">
        <v>20</v>
      </c>
      <c r="D26" s="56">
        <v>7.4</v>
      </c>
      <c r="E26" s="88" t="s">
        <v>279</v>
      </c>
      <c r="F26" s="17"/>
      <c r="G26" s="8"/>
      <c r="H26" s="8" t="s">
        <v>5</v>
      </c>
      <c r="I26" s="8"/>
      <c r="J26" s="18"/>
    </row>
    <row r="27" spans="2:10" x14ac:dyDescent="0.2">
      <c r="G27" s="34">
        <f>COUNTIF(G16:G26,"x")</f>
        <v>0</v>
      </c>
      <c r="H27" s="34">
        <f>COUNTIF(H16:H26,"x")</f>
        <v>11</v>
      </c>
      <c r="I27" s="34">
        <f>COUNTIF(I16:I26,"x")</f>
        <v>0</v>
      </c>
      <c r="J27" s="92">
        <f>IF(I27=11,"NA",G27/(11-I27))</f>
        <v>0</v>
      </c>
    </row>
    <row r="28" spans="2:10" x14ac:dyDescent="0.2">
      <c r="C28" s="125"/>
      <c r="G28" s="26"/>
      <c r="H28" s="5"/>
    </row>
    <row r="29" spans="2:10" ht="45" customHeight="1" x14ac:dyDescent="0.2">
      <c r="B29" s="77">
        <v>2.2999999999999998</v>
      </c>
      <c r="C29" s="102" t="s">
        <v>21</v>
      </c>
      <c r="D29" s="103" t="s">
        <v>312</v>
      </c>
      <c r="E29" s="88" t="s">
        <v>279</v>
      </c>
      <c r="F29" s="15"/>
      <c r="G29" s="41"/>
      <c r="H29" s="46"/>
      <c r="I29" s="46"/>
      <c r="J29" s="47"/>
    </row>
    <row r="30" spans="2:10" ht="15" customHeight="1" x14ac:dyDescent="0.2">
      <c r="B30" s="77">
        <v>2.2999999999999998</v>
      </c>
      <c r="C30" s="102" t="s">
        <v>22</v>
      </c>
      <c r="D30" s="56">
        <v>7.5</v>
      </c>
      <c r="E30" s="88" t="s">
        <v>279</v>
      </c>
      <c r="F30" s="15"/>
      <c r="G30" s="13"/>
      <c r="H30" s="10" t="s">
        <v>5</v>
      </c>
      <c r="I30" s="20"/>
      <c r="J30" s="18"/>
    </row>
    <row r="31" spans="2:10" ht="15" customHeight="1" x14ac:dyDescent="0.2">
      <c r="B31" s="77">
        <v>2.2999999999999998</v>
      </c>
      <c r="C31" s="102" t="s">
        <v>303</v>
      </c>
      <c r="D31" s="56">
        <v>7.5</v>
      </c>
      <c r="E31" s="88" t="s">
        <v>279</v>
      </c>
      <c r="F31" s="15"/>
      <c r="G31" s="10"/>
      <c r="H31" s="10" t="s">
        <v>5</v>
      </c>
      <c r="I31" s="20"/>
      <c r="J31" s="18"/>
    </row>
    <row r="32" spans="2:10" ht="15" customHeight="1" x14ac:dyDescent="0.2">
      <c r="B32" s="77">
        <v>2.2999999999999998</v>
      </c>
      <c r="C32" s="102" t="s">
        <v>304</v>
      </c>
      <c r="D32" s="56">
        <v>7.5</v>
      </c>
      <c r="E32" s="88" t="s">
        <v>279</v>
      </c>
      <c r="F32" s="15"/>
      <c r="G32" s="10"/>
      <c r="H32" s="10" t="s">
        <v>5</v>
      </c>
      <c r="I32" s="20"/>
      <c r="J32" s="18"/>
    </row>
    <row r="33" spans="2:10" ht="15" customHeight="1" x14ac:dyDescent="0.2">
      <c r="B33" s="77">
        <v>2.2999999999999998</v>
      </c>
      <c r="C33" s="102" t="s">
        <v>305</v>
      </c>
      <c r="D33" s="56">
        <v>7.5</v>
      </c>
      <c r="E33" s="88" t="s">
        <v>279</v>
      </c>
      <c r="F33" s="15"/>
      <c r="G33" s="10"/>
      <c r="H33" s="10" t="s">
        <v>5</v>
      </c>
      <c r="I33" s="20"/>
      <c r="J33" s="18"/>
    </row>
    <row r="34" spans="2:10" ht="15" customHeight="1" x14ac:dyDescent="0.2">
      <c r="B34" s="77">
        <v>2.2999999999999998</v>
      </c>
      <c r="C34" s="102" t="s">
        <v>306</v>
      </c>
      <c r="D34" s="56">
        <v>7.5</v>
      </c>
      <c r="E34" s="88" t="s">
        <v>279</v>
      </c>
      <c r="F34" s="15"/>
      <c r="G34" s="10"/>
      <c r="H34" s="10" t="s">
        <v>5</v>
      </c>
      <c r="I34" s="20"/>
      <c r="J34" s="18"/>
    </row>
    <row r="35" spans="2:10" ht="15" customHeight="1" x14ac:dyDescent="0.2">
      <c r="B35" s="77">
        <v>2.2999999999999998</v>
      </c>
      <c r="C35" s="102" t="s">
        <v>307</v>
      </c>
      <c r="D35" s="56">
        <v>7.5</v>
      </c>
      <c r="E35" s="88" t="s">
        <v>279</v>
      </c>
      <c r="F35" s="15"/>
      <c r="G35" s="10"/>
      <c r="H35" s="10" t="s">
        <v>5</v>
      </c>
      <c r="I35" s="20"/>
      <c r="J35" s="18"/>
    </row>
    <row r="36" spans="2:10" ht="30" customHeight="1" x14ac:dyDescent="0.2">
      <c r="B36" s="77">
        <v>2.2999999999999998</v>
      </c>
      <c r="C36" s="102" t="s">
        <v>308</v>
      </c>
      <c r="D36" s="56">
        <v>7.5</v>
      </c>
      <c r="E36" s="88" t="s">
        <v>279</v>
      </c>
      <c r="F36" s="15"/>
      <c r="G36" s="10"/>
      <c r="H36" s="10" t="s">
        <v>5</v>
      </c>
      <c r="I36" s="20"/>
      <c r="J36" s="18"/>
    </row>
    <row r="37" spans="2:10" ht="27" x14ac:dyDescent="0.2">
      <c r="B37" s="77">
        <v>2.2999999999999998</v>
      </c>
      <c r="C37" s="102" t="s">
        <v>309</v>
      </c>
      <c r="D37" s="56">
        <v>7.5</v>
      </c>
      <c r="E37" s="88" t="s">
        <v>279</v>
      </c>
      <c r="F37" s="15"/>
      <c r="G37" s="10"/>
      <c r="H37" s="10" t="s">
        <v>5</v>
      </c>
      <c r="I37" s="20"/>
      <c r="J37" s="18"/>
    </row>
    <row r="38" spans="2:10" ht="15" customHeight="1" x14ac:dyDescent="0.2">
      <c r="B38" s="77">
        <v>2.2999999999999998</v>
      </c>
      <c r="C38" s="102" t="s">
        <v>310</v>
      </c>
      <c r="D38" s="56">
        <v>7.5</v>
      </c>
      <c r="E38" s="88" t="s">
        <v>279</v>
      </c>
      <c r="F38" s="15"/>
      <c r="G38" s="10"/>
      <c r="H38" s="10" t="s">
        <v>5</v>
      </c>
      <c r="I38" s="20"/>
      <c r="J38" s="18"/>
    </row>
    <row r="39" spans="2:10" ht="29.25" customHeight="1" x14ac:dyDescent="0.2">
      <c r="B39" s="77">
        <v>2.2999999999999998</v>
      </c>
      <c r="C39" s="102" t="s">
        <v>311</v>
      </c>
      <c r="D39" s="56">
        <v>7.5</v>
      </c>
      <c r="E39" s="88" t="s">
        <v>279</v>
      </c>
      <c r="F39" s="15"/>
      <c r="G39" s="10"/>
      <c r="H39" s="10" t="s">
        <v>5</v>
      </c>
      <c r="I39" s="20"/>
      <c r="J39" s="18"/>
    </row>
    <row r="40" spans="2:10" ht="15" customHeight="1" x14ac:dyDescent="0.2">
      <c r="B40" s="77">
        <v>2.2999999999999998</v>
      </c>
      <c r="C40" s="102" t="s">
        <v>23</v>
      </c>
      <c r="D40" s="56">
        <v>7.5</v>
      </c>
      <c r="E40" s="88" t="s">
        <v>279</v>
      </c>
      <c r="F40" s="15"/>
      <c r="G40" s="10"/>
      <c r="H40" s="10" t="s">
        <v>5</v>
      </c>
      <c r="I40" s="20"/>
      <c r="J40" s="18"/>
    </row>
    <row r="41" spans="2:10" ht="15" customHeight="1" x14ac:dyDescent="0.2">
      <c r="B41" s="77">
        <v>2.2999999999999998</v>
      </c>
      <c r="C41" s="102" t="s">
        <v>24</v>
      </c>
      <c r="D41" s="56">
        <v>7.5</v>
      </c>
      <c r="E41" s="88" t="s">
        <v>279</v>
      </c>
      <c r="F41" s="15"/>
      <c r="G41" s="10"/>
      <c r="H41" s="10" t="s">
        <v>5</v>
      </c>
      <c r="I41" s="20"/>
      <c r="J41" s="18"/>
    </row>
    <row r="42" spans="2:10" ht="15" customHeight="1" x14ac:dyDescent="0.2">
      <c r="B42" s="77">
        <v>2.2999999999999998</v>
      </c>
      <c r="C42" s="102" t="s">
        <v>25</v>
      </c>
      <c r="D42" s="56">
        <v>7.5</v>
      </c>
      <c r="E42" s="88" t="s">
        <v>279</v>
      </c>
      <c r="F42" s="15"/>
      <c r="G42" s="10"/>
      <c r="H42" s="10" t="s">
        <v>5</v>
      </c>
      <c r="I42" s="20"/>
      <c r="J42" s="18"/>
    </row>
    <row r="43" spans="2:10" ht="15" customHeight="1" x14ac:dyDescent="0.2">
      <c r="B43" s="77">
        <v>2.2999999999999998</v>
      </c>
      <c r="C43" s="102" t="s">
        <v>26</v>
      </c>
      <c r="D43" s="56">
        <v>7.5</v>
      </c>
      <c r="E43" s="88" t="s">
        <v>279</v>
      </c>
      <c r="F43" s="15"/>
      <c r="G43" s="10"/>
      <c r="H43" s="10" t="s">
        <v>5</v>
      </c>
      <c r="I43" s="20"/>
      <c r="J43" s="18"/>
    </row>
    <row r="44" spans="2:10" ht="15" customHeight="1" x14ac:dyDescent="0.2">
      <c r="B44" s="77">
        <v>2.2999999999999998</v>
      </c>
      <c r="C44" s="102" t="s">
        <v>27</v>
      </c>
      <c r="D44" s="56">
        <v>7.5</v>
      </c>
      <c r="E44" s="88" t="s">
        <v>279</v>
      </c>
      <c r="F44" s="15"/>
      <c r="G44" s="10"/>
      <c r="H44" s="10" t="s">
        <v>5</v>
      </c>
      <c r="I44" s="20"/>
      <c r="J44" s="18"/>
    </row>
    <row r="45" spans="2:10" ht="15" customHeight="1" x14ac:dyDescent="0.2">
      <c r="B45" s="77">
        <v>2.2999999999999998</v>
      </c>
      <c r="C45" s="102" t="s">
        <v>28</v>
      </c>
      <c r="D45" s="56">
        <v>7.5</v>
      </c>
      <c r="E45" s="88" t="s">
        <v>279</v>
      </c>
      <c r="F45" s="15"/>
      <c r="G45" s="10"/>
      <c r="H45" s="10" t="s">
        <v>5</v>
      </c>
      <c r="I45" s="20"/>
      <c r="J45" s="18"/>
    </row>
    <row r="46" spans="2:10" ht="15" customHeight="1" x14ac:dyDescent="0.2">
      <c r="B46" s="77">
        <v>2.2999999999999998</v>
      </c>
      <c r="C46" s="102" t="s">
        <v>29</v>
      </c>
      <c r="D46" s="56">
        <v>7.5</v>
      </c>
      <c r="E46" s="88" t="s">
        <v>279</v>
      </c>
      <c r="F46" s="15"/>
      <c r="G46" s="10"/>
      <c r="H46" s="10" t="s">
        <v>5</v>
      </c>
      <c r="I46" s="20"/>
      <c r="J46" s="18"/>
    </row>
    <row r="47" spans="2:10" ht="15" customHeight="1" x14ac:dyDescent="0.2">
      <c r="B47" s="77">
        <v>2.2999999999999998</v>
      </c>
      <c r="C47" s="102" t="s">
        <v>30</v>
      </c>
      <c r="D47" s="56">
        <v>7.5</v>
      </c>
      <c r="E47" s="88" t="s">
        <v>279</v>
      </c>
      <c r="F47" s="15"/>
      <c r="G47" s="10"/>
      <c r="H47" s="10" t="s">
        <v>5</v>
      </c>
      <c r="I47" s="20"/>
      <c r="J47" s="18"/>
    </row>
    <row r="48" spans="2:10" ht="32" x14ac:dyDescent="0.2">
      <c r="B48" s="77">
        <v>2.2999999999999998</v>
      </c>
      <c r="C48" s="102" t="s">
        <v>31</v>
      </c>
      <c r="D48" s="56">
        <v>7.5</v>
      </c>
      <c r="E48" s="88" t="s">
        <v>279</v>
      </c>
      <c r="F48" s="15"/>
      <c r="G48" s="10"/>
      <c r="H48" s="10" t="s">
        <v>5</v>
      </c>
      <c r="I48" s="20"/>
      <c r="J48" s="18"/>
    </row>
    <row r="49" spans="2:10" ht="15" customHeight="1" x14ac:dyDescent="0.2">
      <c r="B49" s="77">
        <v>2.2999999999999998</v>
      </c>
      <c r="C49" s="102" t="s">
        <v>32</v>
      </c>
      <c r="D49" s="56">
        <v>7.5</v>
      </c>
      <c r="E49" s="88" t="s">
        <v>279</v>
      </c>
      <c r="F49" s="15"/>
      <c r="G49" s="10"/>
      <c r="H49" s="10" t="s">
        <v>5</v>
      </c>
      <c r="I49" s="20"/>
      <c r="J49" s="18"/>
    </row>
    <row r="50" spans="2:10" ht="15" customHeight="1" x14ac:dyDescent="0.2">
      <c r="B50" s="77">
        <v>2.2999999999999998</v>
      </c>
      <c r="C50" s="102" t="s">
        <v>33</v>
      </c>
      <c r="D50" s="56">
        <v>7.5</v>
      </c>
      <c r="E50" s="88" t="s">
        <v>279</v>
      </c>
      <c r="F50" s="15"/>
      <c r="G50" s="10"/>
      <c r="H50" s="10" t="s">
        <v>5</v>
      </c>
      <c r="I50" s="20"/>
      <c r="J50" s="18"/>
    </row>
    <row r="51" spans="2:10" ht="15" customHeight="1" x14ac:dyDescent="0.2">
      <c r="B51" s="77">
        <v>2.2999999999999998</v>
      </c>
      <c r="C51" s="102" t="s">
        <v>34</v>
      </c>
      <c r="D51" s="56">
        <v>7.5</v>
      </c>
      <c r="E51" s="88" t="s">
        <v>279</v>
      </c>
      <c r="F51" s="15"/>
      <c r="G51" s="10"/>
      <c r="H51" s="10" t="s">
        <v>5</v>
      </c>
      <c r="I51" s="20"/>
      <c r="J51" s="18"/>
    </row>
    <row r="52" spans="2:10" ht="15" customHeight="1" x14ac:dyDescent="0.2">
      <c r="B52" s="78">
        <v>2.2999999999999998</v>
      </c>
      <c r="C52" s="126" t="s">
        <v>35</v>
      </c>
      <c r="D52" s="56">
        <v>7.5</v>
      </c>
      <c r="E52" s="88" t="s">
        <v>279</v>
      </c>
      <c r="F52" s="15"/>
      <c r="G52" s="10"/>
      <c r="H52" s="10" t="s">
        <v>5</v>
      </c>
      <c r="I52" s="20"/>
      <c r="J52" s="18"/>
    </row>
    <row r="53" spans="2:10" x14ac:dyDescent="0.2">
      <c r="G53" s="34">
        <f>COUNTIF(G30:G52,"x")</f>
        <v>0</v>
      </c>
      <c r="H53" s="34">
        <f>COUNTIF(H30:H52,"x")</f>
        <v>23</v>
      </c>
      <c r="I53" s="34">
        <f>COUNTIF(I30:I52,"x")</f>
        <v>0</v>
      </c>
      <c r="J53" s="92">
        <f>IF(I53=23,"NA",G53/(23-I53))</f>
        <v>0</v>
      </c>
    </row>
    <row r="54" spans="2:10" x14ac:dyDescent="0.2">
      <c r="G54" s="2"/>
      <c r="H54" s="2"/>
    </row>
    <row r="55" spans="2:10" ht="43.5" customHeight="1" x14ac:dyDescent="0.2">
      <c r="B55" s="77">
        <v>2.4</v>
      </c>
      <c r="C55" s="102" t="s">
        <v>36</v>
      </c>
      <c r="D55" s="103" t="s">
        <v>321</v>
      </c>
      <c r="E55" s="88" t="s">
        <v>279</v>
      </c>
      <c r="F55" s="25"/>
      <c r="G55" s="41"/>
      <c r="H55" s="46"/>
      <c r="I55" s="46"/>
      <c r="J55" s="47"/>
    </row>
    <row r="56" spans="2:10" ht="27" x14ac:dyDescent="0.2">
      <c r="B56" s="77">
        <v>2.4</v>
      </c>
      <c r="C56" s="102" t="s">
        <v>313</v>
      </c>
      <c r="D56" s="56">
        <v>7.6</v>
      </c>
      <c r="E56" s="88" t="s">
        <v>279</v>
      </c>
      <c r="F56" s="15"/>
      <c r="G56" s="14"/>
      <c r="H56" s="8" t="s">
        <v>5</v>
      </c>
      <c r="I56" s="8"/>
      <c r="J56" s="18"/>
    </row>
    <row r="57" spans="2:10" ht="27" x14ac:dyDescent="0.2">
      <c r="B57" s="77">
        <v>2.4</v>
      </c>
      <c r="C57" s="102" t="s">
        <v>314</v>
      </c>
      <c r="D57" s="56">
        <v>7.6</v>
      </c>
      <c r="E57" s="88" t="s">
        <v>279</v>
      </c>
      <c r="F57" s="15"/>
      <c r="G57" s="8"/>
      <c r="H57" s="8" t="s">
        <v>5</v>
      </c>
      <c r="I57" s="8"/>
      <c r="J57" s="18"/>
    </row>
    <row r="58" spans="2:10" ht="32" x14ac:dyDescent="0.2">
      <c r="B58" s="77">
        <v>2.4</v>
      </c>
      <c r="C58" s="102" t="s">
        <v>315</v>
      </c>
      <c r="D58" s="56">
        <v>7.6</v>
      </c>
      <c r="E58" s="88" t="s">
        <v>279</v>
      </c>
      <c r="F58" s="15"/>
      <c r="G58" s="8"/>
      <c r="H58" s="8" t="s">
        <v>5</v>
      </c>
      <c r="I58" s="8"/>
      <c r="J58" s="18"/>
    </row>
    <row r="59" spans="2:10" ht="30" customHeight="1" x14ac:dyDescent="0.2">
      <c r="B59" s="77">
        <v>2.4</v>
      </c>
      <c r="C59" s="102" t="s">
        <v>316</v>
      </c>
      <c r="D59" s="56">
        <v>7.6</v>
      </c>
      <c r="E59" s="88" t="s">
        <v>279</v>
      </c>
      <c r="F59" s="15"/>
      <c r="G59" s="8"/>
      <c r="H59" s="8" t="s">
        <v>5</v>
      </c>
      <c r="I59" s="8"/>
      <c r="J59" s="18"/>
    </row>
    <row r="60" spans="2:10" ht="32" x14ac:dyDescent="0.2">
      <c r="B60" s="77">
        <v>2.4</v>
      </c>
      <c r="C60" s="102" t="s">
        <v>317</v>
      </c>
      <c r="D60" s="56">
        <v>7.6</v>
      </c>
      <c r="E60" s="88" t="s">
        <v>279</v>
      </c>
      <c r="F60" s="15"/>
      <c r="G60" s="8"/>
      <c r="H60" s="8" t="s">
        <v>5</v>
      </c>
      <c r="I60" s="8"/>
      <c r="J60" s="18"/>
    </row>
    <row r="61" spans="2:10" ht="15" customHeight="1" x14ac:dyDescent="0.2">
      <c r="B61" s="77">
        <v>2.4</v>
      </c>
      <c r="C61" s="102" t="s">
        <v>318</v>
      </c>
      <c r="D61" s="56">
        <v>7.6</v>
      </c>
      <c r="E61" s="88" t="s">
        <v>279</v>
      </c>
      <c r="F61" s="15"/>
      <c r="G61" s="8"/>
      <c r="H61" s="8" t="s">
        <v>5</v>
      </c>
      <c r="I61" s="8"/>
      <c r="J61" s="18"/>
    </row>
    <row r="62" spans="2:10" ht="15" customHeight="1" x14ac:dyDescent="0.2">
      <c r="B62" s="77">
        <v>2.4</v>
      </c>
      <c r="C62" s="102" t="s">
        <v>319</v>
      </c>
      <c r="D62" s="56">
        <v>7.6</v>
      </c>
      <c r="E62" s="88" t="s">
        <v>279</v>
      </c>
      <c r="F62" s="15"/>
      <c r="G62" s="8"/>
      <c r="H62" s="8" t="s">
        <v>5</v>
      </c>
      <c r="I62" s="8"/>
      <c r="J62" s="18"/>
    </row>
    <row r="63" spans="2:10" ht="15" customHeight="1" x14ac:dyDescent="0.2">
      <c r="B63" s="78">
        <v>2.4</v>
      </c>
      <c r="C63" s="126" t="s">
        <v>320</v>
      </c>
      <c r="D63" s="56">
        <v>7.6</v>
      </c>
      <c r="E63" s="88" t="s">
        <v>279</v>
      </c>
      <c r="F63" s="15"/>
      <c r="G63" s="8"/>
      <c r="H63" s="8" t="s">
        <v>5</v>
      </c>
      <c r="I63" s="8"/>
      <c r="J63" s="18"/>
    </row>
    <row r="64" spans="2:10" x14ac:dyDescent="0.2">
      <c r="G64" s="59">
        <f>COUNTIF(G56:G63,"x")</f>
        <v>0</v>
      </c>
      <c r="H64" s="59">
        <f>COUNTIF(H56:H63,"x")</f>
        <v>8</v>
      </c>
      <c r="I64" s="34">
        <f>COUNTIF(I56:I63,"x")</f>
        <v>0</v>
      </c>
      <c r="J64" s="92">
        <f>IF(I64=8,"NA",G64/(8-I64))</f>
        <v>0</v>
      </c>
    </row>
    <row r="65" spans="2:10" x14ac:dyDescent="0.2">
      <c r="G65" s="30"/>
      <c r="H65" s="30"/>
    </row>
    <row r="66" spans="2:10" ht="32" x14ac:dyDescent="0.2">
      <c r="B66" s="78">
        <v>2.5</v>
      </c>
      <c r="C66" s="102" t="s">
        <v>37</v>
      </c>
      <c r="D66" s="105" t="s">
        <v>6</v>
      </c>
      <c r="E66" s="88" t="s">
        <v>279</v>
      </c>
      <c r="F66" s="27"/>
      <c r="G66" s="41"/>
      <c r="H66" s="46"/>
      <c r="I66" s="46"/>
      <c r="J66" s="47"/>
    </row>
    <row r="67" spans="2:10" ht="15" customHeight="1" x14ac:dyDescent="0.2">
      <c r="B67" s="78">
        <v>2.5</v>
      </c>
      <c r="C67" s="102" t="s">
        <v>322</v>
      </c>
      <c r="D67" s="56">
        <v>7.7</v>
      </c>
      <c r="E67" s="88" t="s">
        <v>279</v>
      </c>
      <c r="F67" s="15"/>
      <c r="G67" s="13"/>
      <c r="H67" s="8" t="s">
        <v>5</v>
      </c>
      <c r="I67" s="8"/>
      <c r="J67" s="18"/>
    </row>
    <row r="68" spans="2:10" ht="15" customHeight="1" x14ac:dyDescent="0.2">
      <c r="B68" s="78">
        <v>2.5</v>
      </c>
      <c r="C68" s="102" t="s">
        <v>323</v>
      </c>
      <c r="D68" s="56">
        <v>7.7</v>
      </c>
      <c r="E68" s="88" t="s">
        <v>279</v>
      </c>
      <c r="F68" s="15"/>
      <c r="G68" s="10"/>
      <c r="H68" s="8" t="s">
        <v>5</v>
      </c>
      <c r="I68" s="8"/>
      <c r="J68" s="18"/>
    </row>
    <row r="69" spans="2:10" ht="15" customHeight="1" x14ac:dyDescent="0.2">
      <c r="B69" s="78">
        <v>2.5</v>
      </c>
      <c r="C69" s="102" t="s">
        <v>324</v>
      </c>
      <c r="D69" s="56">
        <v>7.7</v>
      </c>
      <c r="E69" s="88" t="s">
        <v>279</v>
      </c>
      <c r="F69" s="15"/>
      <c r="G69" s="10"/>
      <c r="H69" s="8" t="s">
        <v>5</v>
      </c>
      <c r="I69" s="8"/>
      <c r="J69" s="18"/>
    </row>
    <row r="70" spans="2:10" ht="32" x14ac:dyDescent="0.2">
      <c r="B70" s="78">
        <v>2.5</v>
      </c>
      <c r="C70" s="102" t="s">
        <v>325</v>
      </c>
      <c r="D70" s="56">
        <v>7.7</v>
      </c>
      <c r="E70" s="88" t="s">
        <v>279</v>
      </c>
      <c r="F70" s="15"/>
      <c r="G70" s="10"/>
      <c r="H70" s="8" t="s">
        <v>5</v>
      </c>
      <c r="I70" s="8"/>
      <c r="J70" s="18"/>
    </row>
    <row r="71" spans="2:10" ht="15.75" customHeight="1" x14ac:dyDescent="0.2">
      <c r="B71" s="78">
        <v>2.5</v>
      </c>
      <c r="C71" s="102" t="s">
        <v>326</v>
      </c>
      <c r="D71" s="56">
        <v>7.7</v>
      </c>
      <c r="E71" s="88" t="s">
        <v>279</v>
      </c>
      <c r="F71" s="15"/>
      <c r="G71" s="10"/>
      <c r="H71" s="8" t="s">
        <v>5</v>
      </c>
      <c r="I71" s="8"/>
      <c r="J71" s="18"/>
    </row>
    <row r="72" spans="2:10" ht="14.25" customHeight="1" x14ac:dyDescent="0.2">
      <c r="B72" s="78">
        <v>2.5</v>
      </c>
      <c r="C72" s="102" t="s">
        <v>327</v>
      </c>
      <c r="D72" s="56">
        <v>7.7</v>
      </c>
      <c r="E72" s="88" t="s">
        <v>279</v>
      </c>
      <c r="F72" s="15"/>
      <c r="G72" s="10"/>
      <c r="H72" s="8" t="s">
        <v>5</v>
      </c>
      <c r="I72" s="8"/>
      <c r="J72" s="18"/>
    </row>
    <row r="73" spans="2:10" ht="31.5" customHeight="1" x14ac:dyDescent="0.2">
      <c r="B73" s="78">
        <v>2.5</v>
      </c>
      <c r="C73" s="102" t="s">
        <v>328</v>
      </c>
      <c r="D73" s="56">
        <v>7.7</v>
      </c>
      <c r="E73" s="88" t="s">
        <v>279</v>
      </c>
      <c r="F73" s="15"/>
      <c r="G73" s="10"/>
      <c r="H73" s="8" t="s">
        <v>5</v>
      </c>
      <c r="I73" s="8"/>
      <c r="J73" s="18"/>
    </row>
    <row r="74" spans="2:10" ht="32" x14ac:dyDescent="0.2">
      <c r="B74" s="78">
        <v>2.5</v>
      </c>
      <c r="C74" s="126" t="s">
        <v>38</v>
      </c>
      <c r="D74" s="56">
        <v>7.7</v>
      </c>
      <c r="E74" s="88" t="s">
        <v>279</v>
      </c>
      <c r="F74" s="15"/>
      <c r="G74" s="8"/>
      <c r="H74" s="8" t="s">
        <v>5</v>
      </c>
      <c r="I74" s="8"/>
      <c r="J74" s="18"/>
    </row>
    <row r="75" spans="2:10" x14ac:dyDescent="0.2">
      <c r="G75" s="34">
        <f>COUNTIF(G67:G74,"x")</f>
        <v>0</v>
      </c>
      <c r="H75" s="34">
        <f>COUNTIF(H67:H74,"x")</f>
        <v>8</v>
      </c>
      <c r="I75" s="34">
        <f>COUNTIF(I67:I74,"x")</f>
        <v>0</v>
      </c>
      <c r="J75" s="92">
        <f>IF(I75=8,"NA",G75/(8-I75))</f>
        <v>0</v>
      </c>
    </row>
    <row r="76" spans="2:10" x14ac:dyDescent="0.2">
      <c r="G76" s="26"/>
      <c r="H76" s="5"/>
    </row>
    <row r="77" spans="2:10" ht="48" x14ac:dyDescent="0.2">
      <c r="B77" s="79">
        <v>2.6</v>
      </c>
      <c r="C77" s="102" t="s">
        <v>40</v>
      </c>
      <c r="D77" s="105" t="s">
        <v>39</v>
      </c>
      <c r="E77" s="88" t="s">
        <v>279</v>
      </c>
      <c r="F77" s="29"/>
      <c r="G77" s="60"/>
      <c r="H77" s="66"/>
      <c r="I77" s="66"/>
      <c r="J77" s="67"/>
    </row>
    <row r="78" spans="2:10" ht="32" x14ac:dyDescent="0.2">
      <c r="B78" s="79">
        <v>2.6</v>
      </c>
      <c r="C78" s="129" t="s">
        <v>41</v>
      </c>
      <c r="D78" s="56" t="s">
        <v>330</v>
      </c>
      <c r="E78" s="88" t="s">
        <v>279</v>
      </c>
      <c r="F78" s="25"/>
      <c r="G78" s="51"/>
      <c r="H78" s="52"/>
      <c r="I78" s="52"/>
      <c r="J78" s="68"/>
    </row>
    <row r="79" spans="2:10" ht="48" x14ac:dyDescent="0.2">
      <c r="B79" s="79">
        <v>2.6</v>
      </c>
      <c r="C79" s="102" t="s">
        <v>331</v>
      </c>
      <c r="D79" s="56">
        <v>8.1</v>
      </c>
      <c r="E79" s="88" t="s">
        <v>279</v>
      </c>
      <c r="F79" s="15"/>
      <c r="G79" s="14"/>
      <c r="H79" s="14" t="s">
        <v>5</v>
      </c>
      <c r="I79" s="14"/>
      <c r="J79" s="32"/>
    </row>
    <row r="80" spans="2:10" ht="32" x14ac:dyDescent="0.2">
      <c r="B80" s="79">
        <v>2.6</v>
      </c>
      <c r="C80" s="102" t="s">
        <v>332</v>
      </c>
      <c r="D80" s="56">
        <v>8.1</v>
      </c>
      <c r="E80" s="88" t="s">
        <v>279</v>
      </c>
      <c r="F80" s="15"/>
      <c r="G80" s="8"/>
      <c r="H80" s="8" t="s">
        <v>5</v>
      </c>
      <c r="I80" s="8"/>
      <c r="J80" s="18"/>
    </row>
    <row r="81" spans="2:10" ht="32" x14ac:dyDescent="0.2">
      <c r="B81" s="79">
        <v>2.6</v>
      </c>
      <c r="C81" s="102" t="s">
        <v>333</v>
      </c>
      <c r="D81" s="56">
        <v>8.1</v>
      </c>
      <c r="E81" s="88" t="s">
        <v>279</v>
      </c>
      <c r="F81" s="15"/>
      <c r="G81" s="8"/>
      <c r="H81" s="8" t="s">
        <v>5</v>
      </c>
      <c r="I81" s="8"/>
      <c r="J81" s="18"/>
    </row>
    <row r="82" spans="2:10" ht="32" x14ac:dyDescent="0.2">
      <c r="B82" s="79">
        <v>2.6</v>
      </c>
      <c r="C82" s="102" t="s">
        <v>334</v>
      </c>
      <c r="D82" s="56">
        <v>8.1</v>
      </c>
      <c r="E82" s="88" t="s">
        <v>279</v>
      </c>
      <c r="F82" s="15"/>
      <c r="G82" s="8"/>
      <c r="H82" s="8" t="s">
        <v>5</v>
      </c>
      <c r="I82" s="8"/>
      <c r="J82" s="18"/>
    </row>
    <row r="83" spans="2:10" ht="32" x14ac:dyDescent="0.2">
      <c r="B83" s="79">
        <v>2.6</v>
      </c>
      <c r="C83" s="102" t="s">
        <v>335</v>
      </c>
      <c r="D83" s="56">
        <v>8.1</v>
      </c>
      <c r="E83" s="88" t="s">
        <v>279</v>
      </c>
      <c r="F83" s="15"/>
      <c r="G83" s="8"/>
      <c r="H83" s="8" t="s">
        <v>5</v>
      </c>
      <c r="I83" s="8"/>
      <c r="J83" s="18"/>
    </row>
    <row r="84" spans="2:10" ht="50.25" customHeight="1" x14ac:dyDescent="0.2">
      <c r="B84" s="79">
        <v>2.6</v>
      </c>
      <c r="C84" s="102" t="s">
        <v>42</v>
      </c>
      <c r="D84" s="56">
        <v>8.1</v>
      </c>
      <c r="E84" s="88" t="s">
        <v>279</v>
      </c>
      <c r="F84" s="15"/>
      <c r="G84" s="8"/>
      <c r="H84" s="8" t="s">
        <v>5</v>
      </c>
      <c r="I84" s="8"/>
      <c r="J84" s="18"/>
    </row>
    <row r="85" spans="2:10" ht="32" x14ac:dyDescent="0.2">
      <c r="B85" s="79">
        <v>2.6</v>
      </c>
      <c r="C85" s="102" t="s">
        <v>336</v>
      </c>
      <c r="D85" s="56">
        <v>8.1</v>
      </c>
      <c r="E85" s="88" t="s">
        <v>279</v>
      </c>
      <c r="F85" s="15"/>
      <c r="G85" s="8"/>
      <c r="H85" s="8" t="s">
        <v>5</v>
      </c>
      <c r="I85" s="8"/>
      <c r="J85" s="18"/>
    </row>
    <row r="86" spans="2:10" ht="32" x14ac:dyDescent="0.2">
      <c r="B86" s="79">
        <v>2.6</v>
      </c>
      <c r="C86" s="126" t="s">
        <v>43</v>
      </c>
      <c r="D86" s="56">
        <v>8.1</v>
      </c>
      <c r="E86" s="88" t="s">
        <v>279</v>
      </c>
      <c r="F86" s="15"/>
      <c r="G86" s="8"/>
      <c r="H86" s="8" t="s">
        <v>5</v>
      </c>
      <c r="I86" s="8"/>
      <c r="J86" s="18"/>
    </row>
    <row r="87" spans="2:10" x14ac:dyDescent="0.2">
      <c r="G87" s="34">
        <f>COUNTIF(G79:G86,"x")</f>
        <v>0</v>
      </c>
      <c r="H87" s="34">
        <f>COUNTIF(H79:H86,"x")</f>
        <v>8</v>
      </c>
      <c r="I87" s="34">
        <f>COUNTIF(I79:I86,"x")</f>
        <v>0</v>
      </c>
      <c r="J87" s="92">
        <f>IF(I87=8,"NA",G87/(8-I87))</f>
        <v>0</v>
      </c>
    </row>
    <row r="88" spans="2:10" x14ac:dyDescent="0.2">
      <c r="G88" s="26"/>
      <c r="H88" s="5"/>
    </row>
    <row r="89" spans="2:10" ht="26.25" customHeight="1" x14ac:dyDescent="0.2">
      <c r="B89" s="79">
        <v>2.7</v>
      </c>
      <c r="C89" s="129" t="s">
        <v>45</v>
      </c>
      <c r="D89" s="56" t="s">
        <v>44</v>
      </c>
      <c r="E89" s="156" t="s">
        <v>279</v>
      </c>
      <c r="F89" s="100"/>
      <c r="G89" s="98"/>
      <c r="H89" s="75"/>
      <c r="I89" s="66"/>
      <c r="J89" s="67"/>
    </row>
    <row r="90" spans="2:10" ht="32" x14ac:dyDescent="0.2">
      <c r="B90" s="79">
        <v>2.7</v>
      </c>
      <c r="C90" s="102" t="s">
        <v>46</v>
      </c>
      <c r="D90" s="56">
        <v>9.1</v>
      </c>
      <c r="E90" s="157"/>
      <c r="F90" s="101"/>
      <c r="G90" s="52"/>
      <c r="H90" s="52"/>
      <c r="I90" s="52"/>
      <c r="J90" s="68"/>
    </row>
    <row r="91" spans="2:10" ht="27" x14ac:dyDescent="0.2">
      <c r="B91" s="79">
        <v>2.7</v>
      </c>
      <c r="C91" s="102" t="s">
        <v>47</v>
      </c>
      <c r="D91" s="56">
        <v>9.1</v>
      </c>
      <c r="E91" s="99" t="s">
        <v>279</v>
      </c>
      <c r="F91" s="28"/>
      <c r="G91" s="14"/>
      <c r="H91" s="14" t="s">
        <v>5</v>
      </c>
      <c r="I91" s="14"/>
      <c r="J91" s="32"/>
    </row>
    <row r="92" spans="2:10" ht="32" x14ac:dyDescent="0.2">
      <c r="B92" s="79">
        <v>2.7</v>
      </c>
      <c r="C92" s="102" t="s">
        <v>48</v>
      </c>
      <c r="D92" s="56">
        <v>9.1</v>
      </c>
      <c r="E92" s="88" t="s">
        <v>279</v>
      </c>
      <c r="F92" s="15"/>
      <c r="G92" s="8"/>
      <c r="H92" s="8" t="s">
        <v>5</v>
      </c>
      <c r="I92" s="8"/>
      <c r="J92" s="18"/>
    </row>
    <row r="93" spans="2:10" ht="32" x14ac:dyDescent="0.2">
      <c r="B93" s="79">
        <v>2.7</v>
      </c>
      <c r="C93" s="102" t="s">
        <v>49</v>
      </c>
      <c r="D93" s="56">
        <v>9.1</v>
      </c>
      <c r="E93" s="88" t="s">
        <v>279</v>
      </c>
      <c r="F93" s="15"/>
      <c r="G93" s="8"/>
      <c r="H93" s="8" t="s">
        <v>5</v>
      </c>
      <c r="I93" s="8"/>
      <c r="J93" s="18"/>
    </row>
    <row r="94" spans="2:10" ht="32" x14ac:dyDescent="0.2">
      <c r="B94" s="79">
        <v>2.7</v>
      </c>
      <c r="C94" s="102" t="s">
        <v>50</v>
      </c>
      <c r="D94" s="56">
        <v>9.1</v>
      </c>
      <c r="E94" s="88" t="s">
        <v>279</v>
      </c>
      <c r="F94" s="15"/>
      <c r="G94" s="8"/>
      <c r="H94" s="8" t="s">
        <v>5</v>
      </c>
      <c r="I94" s="8"/>
      <c r="J94" s="18"/>
    </row>
    <row r="95" spans="2:10" ht="27" x14ac:dyDescent="0.2">
      <c r="B95" s="79">
        <v>2.7</v>
      </c>
      <c r="C95" s="102" t="s">
        <v>51</v>
      </c>
      <c r="D95" s="56">
        <v>9.1</v>
      </c>
      <c r="E95" s="88" t="s">
        <v>279</v>
      </c>
      <c r="F95" s="15"/>
      <c r="G95" s="8"/>
      <c r="H95" s="8" t="s">
        <v>5</v>
      </c>
      <c r="I95" s="8"/>
      <c r="J95" s="18"/>
    </row>
    <row r="96" spans="2:10" ht="27" x14ac:dyDescent="0.2">
      <c r="B96" s="79">
        <v>2.7</v>
      </c>
      <c r="C96" s="102" t="s">
        <v>52</v>
      </c>
      <c r="D96" s="56">
        <v>9.1</v>
      </c>
      <c r="E96" s="88" t="s">
        <v>279</v>
      </c>
      <c r="F96" s="15"/>
      <c r="G96" s="8"/>
      <c r="H96" s="8" t="s">
        <v>5</v>
      </c>
      <c r="I96" s="8"/>
      <c r="J96" s="18"/>
    </row>
    <row r="97" spans="2:10" ht="32" x14ac:dyDescent="0.2">
      <c r="B97" s="79">
        <v>2.7</v>
      </c>
      <c r="C97" s="102" t="s">
        <v>53</v>
      </c>
      <c r="D97" s="56">
        <v>9.1</v>
      </c>
      <c r="E97" s="88" t="s">
        <v>279</v>
      </c>
      <c r="F97" s="15"/>
      <c r="G97" s="8"/>
      <c r="H97" s="8" t="s">
        <v>5</v>
      </c>
      <c r="I97" s="8"/>
      <c r="J97" s="18"/>
    </row>
    <row r="98" spans="2:10" ht="27" x14ac:dyDescent="0.2">
      <c r="B98" s="79">
        <v>2.7</v>
      </c>
      <c r="C98" s="102" t="s">
        <v>54</v>
      </c>
      <c r="D98" s="56">
        <v>9.1</v>
      </c>
      <c r="E98" s="88" t="s">
        <v>279</v>
      </c>
      <c r="F98" s="15"/>
      <c r="G98" s="20"/>
      <c r="H98" s="20" t="s">
        <v>5</v>
      </c>
      <c r="I98" s="20"/>
      <c r="J98" s="64"/>
    </row>
    <row r="99" spans="2:10" ht="32" x14ac:dyDescent="0.2">
      <c r="B99" s="79">
        <v>2.7</v>
      </c>
      <c r="C99" s="129" t="s">
        <v>55</v>
      </c>
      <c r="D99" s="56">
        <v>9.6</v>
      </c>
      <c r="E99" s="88" t="s">
        <v>279</v>
      </c>
      <c r="F99" s="25"/>
      <c r="G99" s="41"/>
      <c r="H99" s="46"/>
      <c r="I99" s="46"/>
      <c r="J99" s="47"/>
    </row>
    <row r="100" spans="2:10" ht="48" x14ac:dyDescent="0.2">
      <c r="B100" s="79">
        <v>2.7</v>
      </c>
      <c r="C100" s="102" t="s">
        <v>56</v>
      </c>
      <c r="D100" s="56">
        <v>9.6</v>
      </c>
      <c r="E100" s="88" t="s">
        <v>279</v>
      </c>
      <c r="F100" s="15"/>
      <c r="G100" s="14"/>
      <c r="H100" s="14" t="s">
        <v>5</v>
      </c>
      <c r="I100" s="14"/>
      <c r="J100" s="32"/>
    </row>
    <row r="101" spans="2:10" ht="32" x14ac:dyDescent="0.2">
      <c r="B101" s="79">
        <v>2.7</v>
      </c>
      <c r="C101" s="126" t="s">
        <v>57</v>
      </c>
      <c r="D101" s="56">
        <v>9.6</v>
      </c>
      <c r="E101" s="88" t="s">
        <v>279</v>
      </c>
      <c r="F101" s="15"/>
      <c r="G101" s="8"/>
      <c r="H101" s="8" t="s">
        <v>5</v>
      </c>
      <c r="I101" s="8"/>
      <c r="J101" s="18"/>
    </row>
    <row r="102" spans="2:10" x14ac:dyDescent="0.2">
      <c r="G102" s="34">
        <f>COUNTIF(G91:G101,"x")</f>
        <v>0</v>
      </c>
      <c r="H102" s="34">
        <f>COUNTIF(H91:H101,"x")</f>
        <v>10</v>
      </c>
      <c r="I102" s="34">
        <f>COUNTIF(I91:I101,"x")</f>
        <v>0</v>
      </c>
      <c r="J102" s="92">
        <f>IF(I102=10,"NA",G102/(10-I102))</f>
        <v>0</v>
      </c>
    </row>
    <row r="103" spans="2:10" x14ac:dyDescent="0.2">
      <c r="G103" s="2"/>
      <c r="H103" s="2"/>
      <c r="I103" s="2"/>
    </row>
    <row r="104" spans="2:10" x14ac:dyDescent="0.2">
      <c r="B104" s="149" t="s">
        <v>275</v>
      </c>
      <c r="C104" s="150"/>
      <c r="D104" s="150"/>
      <c r="E104" s="150"/>
      <c r="F104" s="150"/>
      <c r="G104" s="150"/>
      <c r="H104" s="150"/>
      <c r="I104" s="150"/>
      <c r="J104" s="124"/>
    </row>
    <row r="105" spans="2:10" x14ac:dyDescent="0.2">
      <c r="B105" s="80">
        <v>3.1</v>
      </c>
      <c r="C105" s="148" t="s">
        <v>58</v>
      </c>
      <c r="D105" s="148"/>
      <c r="E105" s="148"/>
      <c r="F105" s="148"/>
      <c r="G105" s="148"/>
      <c r="H105" s="148"/>
      <c r="I105" s="148"/>
      <c r="J105" s="93">
        <f>AVERAGE(J113,J138,J201,J207,J224,J260,J292,J302,J329,J358,J361,J386,J431,J435,J439,J442)</f>
        <v>0</v>
      </c>
    </row>
    <row r="106" spans="2:10" ht="32" x14ac:dyDescent="0.2">
      <c r="B106" s="78">
        <v>3.2</v>
      </c>
      <c r="C106" s="102" t="s">
        <v>59</v>
      </c>
      <c r="D106" s="56" t="s">
        <v>268</v>
      </c>
      <c r="E106" s="6"/>
      <c r="F106" s="87" t="s">
        <v>278</v>
      </c>
      <c r="G106" s="41"/>
      <c r="H106" s="46"/>
      <c r="I106" s="46"/>
      <c r="J106" s="47"/>
    </row>
    <row r="107" spans="2:10" ht="16" x14ac:dyDescent="0.2">
      <c r="B107" s="78">
        <v>3.2</v>
      </c>
      <c r="C107" s="102" t="s">
        <v>337</v>
      </c>
      <c r="D107" s="56" t="s">
        <v>343</v>
      </c>
      <c r="E107" s="8"/>
      <c r="F107" s="86" t="s">
        <v>278</v>
      </c>
      <c r="G107" s="13"/>
      <c r="H107" s="8" t="s">
        <v>5</v>
      </c>
      <c r="I107" s="8"/>
      <c r="J107" s="18"/>
    </row>
    <row r="108" spans="2:10" ht="16" x14ac:dyDescent="0.2">
      <c r="B108" s="78">
        <v>3.2</v>
      </c>
      <c r="C108" s="102" t="s">
        <v>338</v>
      </c>
      <c r="D108" s="56" t="s">
        <v>343</v>
      </c>
      <c r="E108" s="8"/>
      <c r="F108" s="86" t="s">
        <v>278</v>
      </c>
      <c r="G108" s="10"/>
      <c r="H108" s="8" t="s">
        <v>5</v>
      </c>
      <c r="I108" s="8"/>
      <c r="J108" s="18"/>
    </row>
    <row r="109" spans="2:10" ht="33.75" customHeight="1" x14ac:dyDescent="0.2">
      <c r="B109" s="78">
        <v>3.2</v>
      </c>
      <c r="C109" s="102" t="s">
        <v>339</v>
      </c>
      <c r="D109" s="56" t="s">
        <v>343</v>
      </c>
      <c r="E109" s="8"/>
      <c r="F109" s="86" t="s">
        <v>278</v>
      </c>
      <c r="G109" s="10"/>
      <c r="H109" s="8" t="s">
        <v>5</v>
      </c>
      <c r="I109" s="8"/>
      <c r="J109" s="18"/>
    </row>
    <row r="110" spans="2:10" ht="16" x14ac:dyDescent="0.2">
      <c r="B110" s="78">
        <v>3.2</v>
      </c>
      <c r="C110" s="102" t="s">
        <v>340</v>
      </c>
      <c r="D110" s="56" t="s">
        <v>343</v>
      </c>
      <c r="E110" s="8"/>
      <c r="F110" s="86" t="s">
        <v>278</v>
      </c>
      <c r="G110" s="10"/>
      <c r="H110" s="8" t="s">
        <v>5</v>
      </c>
      <c r="I110" s="8"/>
      <c r="J110" s="18"/>
    </row>
    <row r="111" spans="2:10" ht="32" x14ac:dyDescent="0.2">
      <c r="B111" s="78">
        <v>3.2</v>
      </c>
      <c r="C111" s="102" t="s">
        <v>341</v>
      </c>
      <c r="D111" s="56" t="s">
        <v>343</v>
      </c>
      <c r="E111" s="8"/>
      <c r="F111" s="86" t="s">
        <v>278</v>
      </c>
      <c r="G111" s="10"/>
      <c r="H111" s="8" t="s">
        <v>5</v>
      </c>
      <c r="I111" s="8"/>
      <c r="J111" s="18"/>
    </row>
    <row r="112" spans="2:10" ht="15.75" customHeight="1" x14ac:dyDescent="0.2">
      <c r="B112" s="78">
        <v>3.2</v>
      </c>
      <c r="C112" s="126" t="s">
        <v>342</v>
      </c>
      <c r="D112" s="56" t="s">
        <v>343</v>
      </c>
      <c r="E112" s="8"/>
      <c r="F112" s="86" t="s">
        <v>278</v>
      </c>
      <c r="G112" s="8"/>
      <c r="H112" s="8" t="s">
        <v>5</v>
      </c>
      <c r="I112" s="8"/>
      <c r="J112" s="18"/>
    </row>
    <row r="113" spans="2:10" x14ac:dyDescent="0.2">
      <c r="G113" s="34">
        <f>COUNTIF(G107:G112,"x")</f>
        <v>0</v>
      </c>
      <c r="H113" s="34">
        <f>COUNTIF(H107:H112,"x")</f>
        <v>6</v>
      </c>
      <c r="I113" s="34">
        <f>COUNTIF(I107:I112,"x")</f>
        <v>0</v>
      </c>
      <c r="J113" s="92">
        <f>IF(I113=6,"NA",G113/(6-I113))</f>
        <v>0</v>
      </c>
    </row>
    <row r="114" spans="2:10" x14ac:dyDescent="0.2">
      <c r="G114" s="2"/>
      <c r="H114" s="2"/>
      <c r="I114" s="2"/>
    </row>
    <row r="115" spans="2:10" ht="48" x14ac:dyDescent="0.2">
      <c r="B115" s="78">
        <v>3.3</v>
      </c>
      <c r="C115" s="126" t="s">
        <v>60</v>
      </c>
      <c r="D115" s="103" t="s">
        <v>269</v>
      </c>
      <c r="E115" s="6"/>
      <c r="F115" s="154" t="s">
        <v>278</v>
      </c>
      <c r="G115" s="60"/>
      <c r="H115" s="66"/>
      <c r="I115" s="66"/>
      <c r="J115" s="67"/>
    </row>
    <row r="116" spans="2:10" ht="35.25" customHeight="1" x14ac:dyDescent="0.2">
      <c r="B116" s="78">
        <v>3.3</v>
      </c>
      <c r="C116" s="126" t="s">
        <v>61</v>
      </c>
      <c r="D116" s="56" t="s">
        <v>351</v>
      </c>
      <c r="E116" s="8"/>
      <c r="F116" s="155"/>
      <c r="G116" s="73"/>
      <c r="H116" s="74"/>
      <c r="I116" s="52"/>
      <c r="J116" s="68"/>
    </row>
    <row r="117" spans="2:10" ht="16" x14ac:dyDescent="0.2">
      <c r="B117" s="78">
        <v>3.3</v>
      </c>
      <c r="C117" s="126" t="s">
        <v>62</v>
      </c>
      <c r="D117" s="56" t="s">
        <v>351</v>
      </c>
      <c r="E117" s="8"/>
      <c r="F117" s="86" t="s">
        <v>278</v>
      </c>
      <c r="G117" s="14"/>
      <c r="H117" s="8" t="s">
        <v>5</v>
      </c>
      <c r="I117" s="8"/>
      <c r="J117" s="32"/>
    </row>
    <row r="118" spans="2:10" ht="16" x14ac:dyDescent="0.2">
      <c r="B118" s="78">
        <v>3.3</v>
      </c>
      <c r="C118" s="126" t="s">
        <v>63</v>
      </c>
      <c r="D118" s="56" t="s">
        <v>351</v>
      </c>
      <c r="E118" s="8"/>
      <c r="F118" s="86" t="s">
        <v>278</v>
      </c>
      <c r="G118" s="8"/>
      <c r="H118" s="8" t="s">
        <v>5</v>
      </c>
      <c r="I118" s="8"/>
      <c r="J118" s="18"/>
    </row>
    <row r="119" spans="2:10" ht="16" x14ac:dyDescent="0.2">
      <c r="B119" s="78">
        <v>3.3</v>
      </c>
      <c r="C119" s="126" t="s">
        <v>64</v>
      </c>
      <c r="D119" s="56" t="s">
        <v>351</v>
      </c>
      <c r="E119" s="8"/>
      <c r="F119" s="86" t="s">
        <v>278</v>
      </c>
      <c r="G119" s="8"/>
      <c r="H119" s="8" t="s">
        <v>5</v>
      </c>
      <c r="I119" s="8"/>
      <c r="J119" s="18"/>
    </row>
    <row r="120" spans="2:10" ht="16" x14ac:dyDescent="0.2">
      <c r="B120" s="78">
        <v>3.3</v>
      </c>
      <c r="C120" s="126" t="s">
        <v>65</v>
      </c>
      <c r="D120" s="56" t="s">
        <v>351</v>
      </c>
      <c r="E120" s="8"/>
      <c r="F120" s="86" t="s">
        <v>278</v>
      </c>
      <c r="G120" s="8"/>
      <c r="H120" s="8" t="s">
        <v>5</v>
      </c>
      <c r="I120" s="8"/>
      <c r="J120" s="18"/>
    </row>
    <row r="121" spans="2:10" ht="16" x14ac:dyDescent="0.2">
      <c r="B121" s="78">
        <v>3.3</v>
      </c>
      <c r="C121" s="126" t="s">
        <v>66</v>
      </c>
      <c r="D121" s="56" t="s">
        <v>351</v>
      </c>
      <c r="E121" s="8"/>
      <c r="F121" s="86" t="s">
        <v>278</v>
      </c>
      <c r="G121" s="8"/>
      <c r="H121" s="8" t="s">
        <v>5</v>
      </c>
      <c r="I121" s="8"/>
      <c r="J121" s="18"/>
    </row>
    <row r="122" spans="2:10" ht="16" x14ac:dyDescent="0.2">
      <c r="B122" s="78">
        <v>3.3</v>
      </c>
      <c r="C122" s="126" t="s">
        <v>67</v>
      </c>
      <c r="D122" s="56" t="s">
        <v>351</v>
      </c>
      <c r="E122" s="8"/>
      <c r="F122" s="86" t="s">
        <v>278</v>
      </c>
      <c r="G122" s="8"/>
      <c r="H122" s="8" t="s">
        <v>5</v>
      </c>
      <c r="I122" s="8"/>
      <c r="J122" s="18"/>
    </row>
    <row r="123" spans="2:10" ht="30.75" customHeight="1" x14ac:dyDescent="0.2">
      <c r="B123" s="78">
        <v>3.3</v>
      </c>
      <c r="C123" s="126" t="s">
        <v>68</v>
      </c>
      <c r="D123" s="56" t="s">
        <v>351</v>
      </c>
      <c r="E123" s="8"/>
      <c r="F123" s="86" t="s">
        <v>278</v>
      </c>
      <c r="G123" s="8"/>
      <c r="H123" s="8" t="s">
        <v>5</v>
      </c>
      <c r="I123" s="8"/>
      <c r="J123" s="18"/>
    </row>
    <row r="124" spans="2:10" ht="16" x14ac:dyDescent="0.2">
      <c r="B124" s="78">
        <v>3.3</v>
      </c>
      <c r="C124" s="126" t="s">
        <v>344</v>
      </c>
      <c r="D124" s="56" t="s">
        <v>351</v>
      </c>
      <c r="E124" s="8"/>
      <c r="F124" s="86" t="s">
        <v>278</v>
      </c>
      <c r="G124" s="8"/>
      <c r="H124" s="8" t="s">
        <v>5</v>
      </c>
      <c r="I124" s="8"/>
      <c r="J124" s="18"/>
    </row>
    <row r="125" spans="2:10" ht="34.5" customHeight="1" x14ac:dyDescent="0.2">
      <c r="B125" s="78">
        <v>3.3</v>
      </c>
      <c r="C125" s="126" t="s">
        <v>345</v>
      </c>
      <c r="D125" s="56" t="s">
        <v>351</v>
      </c>
      <c r="E125" s="8"/>
      <c r="F125" s="86" t="s">
        <v>278</v>
      </c>
      <c r="G125" s="8"/>
      <c r="H125" s="8" t="s">
        <v>5</v>
      </c>
      <c r="I125" s="8"/>
      <c r="J125" s="18"/>
    </row>
    <row r="126" spans="2:10" ht="32" x14ac:dyDescent="0.2">
      <c r="B126" s="78">
        <v>3.3</v>
      </c>
      <c r="C126" s="126" t="s">
        <v>346</v>
      </c>
      <c r="D126" s="56" t="s">
        <v>351</v>
      </c>
      <c r="E126" s="8"/>
      <c r="F126" s="86" t="s">
        <v>278</v>
      </c>
      <c r="G126" s="8"/>
      <c r="H126" s="8" t="s">
        <v>5</v>
      </c>
      <c r="I126" s="8"/>
      <c r="J126" s="18"/>
    </row>
    <row r="127" spans="2:10" ht="32" x14ac:dyDescent="0.2">
      <c r="B127" s="78">
        <v>3.3</v>
      </c>
      <c r="C127" s="126" t="s">
        <v>347</v>
      </c>
      <c r="D127" s="56" t="s">
        <v>351</v>
      </c>
      <c r="E127" s="8"/>
      <c r="F127" s="86" t="s">
        <v>278</v>
      </c>
      <c r="G127" s="8"/>
      <c r="H127" s="8" t="s">
        <v>5</v>
      </c>
      <c r="I127" s="8"/>
      <c r="J127" s="18"/>
    </row>
    <row r="128" spans="2:10" ht="36" customHeight="1" x14ac:dyDescent="0.2">
      <c r="B128" s="78">
        <v>3.3</v>
      </c>
      <c r="C128" s="126" t="s">
        <v>348</v>
      </c>
      <c r="D128" s="56" t="s">
        <v>351</v>
      </c>
      <c r="E128" s="8"/>
      <c r="F128" s="86" t="s">
        <v>278</v>
      </c>
      <c r="G128" s="8"/>
      <c r="H128" s="8" t="s">
        <v>5</v>
      </c>
      <c r="I128" s="8"/>
      <c r="J128" s="18"/>
    </row>
    <row r="129" spans="2:10" ht="16" x14ac:dyDescent="0.2">
      <c r="B129" s="78">
        <v>3.3</v>
      </c>
      <c r="C129" s="126" t="s">
        <v>349</v>
      </c>
      <c r="D129" s="56" t="s">
        <v>351</v>
      </c>
      <c r="E129" s="8"/>
      <c r="F129" s="86" t="s">
        <v>278</v>
      </c>
      <c r="G129" s="20"/>
      <c r="H129" s="20" t="s">
        <v>5</v>
      </c>
      <c r="I129" s="20"/>
      <c r="J129" s="64"/>
    </row>
    <row r="130" spans="2:10" ht="16" x14ac:dyDescent="0.2">
      <c r="B130" s="78">
        <v>3.3</v>
      </c>
      <c r="C130" s="126" t="s">
        <v>69</v>
      </c>
      <c r="D130" s="56" t="s">
        <v>351</v>
      </c>
      <c r="E130" s="8"/>
      <c r="F130" s="25"/>
      <c r="G130" s="41"/>
      <c r="H130" s="46"/>
      <c r="I130" s="46"/>
      <c r="J130" s="47"/>
    </row>
    <row r="131" spans="2:10" ht="16" x14ac:dyDescent="0.2">
      <c r="B131" s="78">
        <v>3.3</v>
      </c>
      <c r="C131" s="126" t="s">
        <v>70</v>
      </c>
      <c r="D131" s="56" t="s">
        <v>351</v>
      </c>
      <c r="E131" s="8"/>
      <c r="F131" s="86" t="s">
        <v>278</v>
      </c>
      <c r="G131" s="14"/>
      <c r="H131" s="14" t="s">
        <v>5</v>
      </c>
      <c r="I131" s="14"/>
      <c r="J131" s="32"/>
    </row>
    <row r="132" spans="2:10" ht="16" x14ac:dyDescent="0.2">
      <c r="B132" s="78">
        <v>3.3</v>
      </c>
      <c r="C132" s="126" t="s">
        <v>71</v>
      </c>
      <c r="D132" s="56" t="s">
        <v>351</v>
      </c>
      <c r="E132" s="8"/>
      <c r="F132" s="86" t="s">
        <v>278</v>
      </c>
      <c r="G132" s="8"/>
      <c r="H132" s="8" t="s">
        <v>5</v>
      </c>
      <c r="I132" s="8"/>
      <c r="J132" s="18"/>
    </row>
    <row r="133" spans="2:10" ht="30.75" customHeight="1" x14ac:dyDescent="0.2">
      <c r="B133" s="78">
        <v>3.3</v>
      </c>
      <c r="C133" s="126" t="s">
        <v>72</v>
      </c>
      <c r="D133" s="56" t="s">
        <v>351</v>
      </c>
      <c r="E133" s="8"/>
      <c r="F133" s="86" t="s">
        <v>278</v>
      </c>
      <c r="G133" s="8"/>
      <c r="H133" s="8" t="s">
        <v>5</v>
      </c>
      <c r="I133" s="8"/>
      <c r="J133" s="18"/>
    </row>
    <row r="134" spans="2:10" ht="16" x14ac:dyDescent="0.2">
      <c r="B134" s="78">
        <v>3.3</v>
      </c>
      <c r="C134" s="126" t="s">
        <v>350</v>
      </c>
      <c r="D134" s="56" t="s">
        <v>351</v>
      </c>
      <c r="E134" s="8"/>
      <c r="F134" s="86" t="s">
        <v>278</v>
      </c>
      <c r="G134" s="8"/>
      <c r="H134" s="8" t="s">
        <v>5</v>
      </c>
      <c r="I134" s="8"/>
      <c r="J134" s="18"/>
    </row>
    <row r="135" spans="2:10" ht="16" x14ac:dyDescent="0.2">
      <c r="B135" s="78">
        <v>3.3</v>
      </c>
      <c r="C135" s="126" t="s">
        <v>73</v>
      </c>
      <c r="D135" s="56" t="s">
        <v>351</v>
      </c>
      <c r="E135" s="8"/>
      <c r="F135" s="86" t="s">
        <v>278</v>
      </c>
      <c r="G135" s="8"/>
      <c r="H135" s="8" t="s">
        <v>5</v>
      </c>
      <c r="I135" s="8"/>
      <c r="J135" s="18"/>
    </row>
    <row r="136" spans="2:10" ht="32" x14ac:dyDescent="0.2">
      <c r="B136" s="78">
        <v>3.3</v>
      </c>
      <c r="C136" s="126" t="s">
        <v>74</v>
      </c>
      <c r="D136" s="56" t="s">
        <v>351</v>
      </c>
      <c r="E136" s="8"/>
      <c r="F136" s="86" t="s">
        <v>278</v>
      </c>
      <c r="G136" s="8"/>
      <c r="H136" s="8" t="s">
        <v>5</v>
      </c>
      <c r="I136" s="8"/>
      <c r="J136" s="18"/>
    </row>
    <row r="137" spans="2:10" ht="31.5" customHeight="1" x14ac:dyDescent="0.2">
      <c r="B137" s="78">
        <v>3.3</v>
      </c>
      <c r="C137" s="126" t="s">
        <v>75</v>
      </c>
      <c r="D137" s="56" t="s">
        <v>351</v>
      </c>
      <c r="E137" s="8"/>
      <c r="F137" s="86" t="s">
        <v>278</v>
      </c>
      <c r="G137" s="8"/>
      <c r="H137" s="8" t="s">
        <v>5</v>
      </c>
      <c r="I137" s="8"/>
      <c r="J137" s="18"/>
    </row>
    <row r="138" spans="2:10" x14ac:dyDescent="0.2">
      <c r="G138" s="34">
        <f>COUNTIF(G117:G137,"x")</f>
        <v>0</v>
      </c>
      <c r="H138" s="34">
        <f>COUNTIF(H117:H137,"x")</f>
        <v>20</v>
      </c>
      <c r="I138" s="34">
        <f>COUNTIF(I117:I137,"x")</f>
        <v>0</v>
      </c>
      <c r="J138" s="92">
        <f>IF(I138=20,"NA",G138/(20-I138))</f>
        <v>0</v>
      </c>
    </row>
    <row r="139" spans="2:10" x14ac:dyDescent="0.2">
      <c r="G139" s="2"/>
      <c r="H139" s="2"/>
    </row>
    <row r="140" spans="2:10" ht="48" x14ac:dyDescent="0.2">
      <c r="B140" s="78">
        <v>3.4</v>
      </c>
      <c r="C140" s="102" t="s">
        <v>76</v>
      </c>
      <c r="D140" s="103" t="s">
        <v>394</v>
      </c>
      <c r="E140" s="6"/>
      <c r="F140" s="87" t="s">
        <v>278</v>
      </c>
      <c r="G140" s="60"/>
      <c r="H140" s="66"/>
      <c r="I140" s="66"/>
      <c r="J140" s="67"/>
    </row>
    <row r="141" spans="2:10" ht="16" x14ac:dyDescent="0.2">
      <c r="B141" s="78">
        <v>3.4</v>
      </c>
      <c r="C141" s="102" t="s">
        <v>77</v>
      </c>
      <c r="D141" s="56" t="s">
        <v>352</v>
      </c>
      <c r="E141" s="8"/>
      <c r="F141" s="86" t="s">
        <v>278</v>
      </c>
      <c r="G141" s="51"/>
      <c r="H141" s="52"/>
      <c r="I141" s="52"/>
      <c r="J141" s="68"/>
    </row>
    <row r="142" spans="2:10" ht="16" x14ac:dyDescent="0.2">
      <c r="B142" s="78">
        <v>3.4</v>
      </c>
      <c r="C142" s="102" t="s">
        <v>78</v>
      </c>
      <c r="D142" s="56" t="s">
        <v>352</v>
      </c>
      <c r="E142" s="8"/>
      <c r="F142" s="86" t="s">
        <v>278</v>
      </c>
      <c r="G142" s="13"/>
      <c r="H142" s="13" t="s">
        <v>5</v>
      </c>
      <c r="I142" s="13"/>
      <c r="J142" s="32"/>
    </row>
    <row r="143" spans="2:10" ht="48" x14ac:dyDescent="0.2">
      <c r="B143" s="78">
        <v>3.4</v>
      </c>
      <c r="C143" s="102" t="s">
        <v>79</v>
      </c>
      <c r="D143" s="56" t="s">
        <v>352</v>
      </c>
      <c r="E143" s="8"/>
      <c r="F143" s="86" t="s">
        <v>278</v>
      </c>
      <c r="G143" s="10"/>
      <c r="H143" s="10" t="s">
        <v>5</v>
      </c>
      <c r="I143" s="20"/>
      <c r="J143" s="18"/>
    </row>
    <row r="144" spans="2:10" ht="32" x14ac:dyDescent="0.2">
      <c r="B144" s="78">
        <v>3.4</v>
      </c>
      <c r="C144" s="102" t="s">
        <v>80</v>
      </c>
      <c r="D144" s="56" t="s">
        <v>352</v>
      </c>
      <c r="E144" s="8"/>
      <c r="F144" s="86" t="s">
        <v>278</v>
      </c>
      <c r="G144" s="10"/>
      <c r="H144" s="10" t="s">
        <v>5</v>
      </c>
      <c r="I144" s="20"/>
      <c r="J144" s="18"/>
    </row>
    <row r="145" spans="2:10" ht="30.75" customHeight="1" x14ac:dyDescent="0.2">
      <c r="B145" s="78">
        <v>3.4</v>
      </c>
      <c r="C145" s="102" t="s">
        <v>81</v>
      </c>
      <c r="D145" s="56" t="s">
        <v>352</v>
      </c>
      <c r="E145" s="8"/>
      <c r="F145" s="86" t="s">
        <v>278</v>
      </c>
      <c r="G145" s="10"/>
      <c r="H145" s="10" t="s">
        <v>5</v>
      </c>
      <c r="I145" s="20"/>
      <c r="J145" s="18"/>
    </row>
    <row r="146" spans="2:10" ht="29.25" customHeight="1" x14ac:dyDescent="0.2">
      <c r="B146" s="78">
        <v>3.4</v>
      </c>
      <c r="C146" s="102" t="s">
        <v>82</v>
      </c>
      <c r="D146" s="56" t="s">
        <v>352</v>
      </c>
      <c r="E146" s="8"/>
      <c r="F146" s="86" t="s">
        <v>278</v>
      </c>
      <c r="G146" s="10"/>
      <c r="H146" s="10" t="s">
        <v>5</v>
      </c>
      <c r="I146" s="20"/>
      <c r="J146" s="64"/>
    </row>
    <row r="147" spans="2:10" ht="26" x14ac:dyDescent="0.2">
      <c r="B147" s="78">
        <v>3.4</v>
      </c>
      <c r="C147" s="102" t="s">
        <v>83</v>
      </c>
      <c r="D147" s="56" t="s">
        <v>352</v>
      </c>
      <c r="E147" s="8"/>
      <c r="F147" s="87" t="s">
        <v>278</v>
      </c>
      <c r="G147" s="41"/>
      <c r="H147" s="46"/>
      <c r="I147" s="46"/>
      <c r="J147" s="47"/>
    </row>
    <row r="148" spans="2:10" ht="16" x14ac:dyDescent="0.2">
      <c r="B148" s="78">
        <v>3.4</v>
      </c>
      <c r="C148" s="102" t="s">
        <v>84</v>
      </c>
      <c r="D148" s="56" t="s">
        <v>352</v>
      </c>
      <c r="E148" s="8"/>
      <c r="F148" s="86" t="s">
        <v>278</v>
      </c>
      <c r="G148" s="13"/>
      <c r="H148" s="13" t="s">
        <v>5</v>
      </c>
      <c r="I148" s="13"/>
      <c r="J148" s="32"/>
    </row>
    <row r="149" spans="2:10" ht="16" x14ac:dyDescent="0.2">
      <c r="B149" s="78">
        <v>3.4</v>
      </c>
      <c r="C149" s="102" t="s">
        <v>85</v>
      </c>
      <c r="D149" s="56" t="s">
        <v>352</v>
      </c>
      <c r="E149" s="8"/>
      <c r="F149" s="86" t="s">
        <v>278</v>
      </c>
      <c r="G149" s="10"/>
      <c r="H149" s="10" t="s">
        <v>5</v>
      </c>
      <c r="I149" s="20"/>
      <c r="J149" s="64"/>
    </row>
    <row r="150" spans="2:10" ht="26" x14ac:dyDescent="0.2">
      <c r="B150" s="78">
        <v>3.4</v>
      </c>
      <c r="C150" s="102" t="s">
        <v>86</v>
      </c>
      <c r="D150" s="56" t="s">
        <v>352</v>
      </c>
      <c r="E150" s="8"/>
      <c r="F150" s="87" t="s">
        <v>278</v>
      </c>
      <c r="G150" s="41"/>
      <c r="H150" s="46"/>
      <c r="I150" s="46"/>
      <c r="J150" s="47"/>
    </row>
    <row r="151" spans="2:10" ht="16" x14ac:dyDescent="0.2">
      <c r="B151" s="78">
        <v>3.4</v>
      </c>
      <c r="C151" s="102" t="s">
        <v>87</v>
      </c>
      <c r="D151" s="56" t="s">
        <v>352</v>
      </c>
      <c r="E151" s="8"/>
      <c r="F151" s="86" t="s">
        <v>278</v>
      </c>
      <c r="G151" s="13"/>
      <c r="H151" s="13" t="s">
        <v>5</v>
      </c>
      <c r="I151" s="13"/>
      <c r="J151" s="32"/>
    </row>
    <row r="152" spans="2:10" ht="32" x14ac:dyDescent="0.2">
      <c r="B152" s="78">
        <v>3.4</v>
      </c>
      <c r="C152" s="102" t="s">
        <v>88</v>
      </c>
      <c r="D152" s="56" t="s">
        <v>352</v>
      </c>
      <c r="E152" s="8"/>
      <c r="F152" s="86" t="s">
        <v>278</v>
      </c>
      <c r="G152" s="10"/>
      <c r="H152" s="10" t="s">
        <v>5</v>
      </c>
      <c r="I152" s="20"/>
      <c r="J152" s="64"/>
    </row>
    <row r="153" spans="2:10" ht="26" x14ac:dyDescent="0.2">
      <c r="B153" s="78">
        <v>3.4</v>
      </c>
      <c r="C153" s="102" t="s">
        <v>89</v>
      </c>
      <c r="D153" s="56" t="s">
        <v>353</v>
      </c>
      <c r="E153" s="8"/>
      <c r="F153" s="87" t="s">
        <v>278</v>
      </c>
      <c r="G153" s="41"/>
      <c r="H153" s="46"/>
      <c r="I153" s="46"/>
      <c r="J153" s="47"/>
    </row>
    <row r="154" spans="2:10" ht="48.75" customHeight="1" x14ac:dyDescent="0.2">
      <c r="B154" s="78">
        <v>3.4</v>
      </c>
      <c r="C154" s="102" t="s">
        <v>354</v>
      </c>
      <c r="D154" s="56" t="s">
        <v>353</v>
      </c>
      <c r="E154" s="8"/>
      <c r="F154" s="86" t="s">
        <v>278</v>
      </c>
      <c r="G154" s="13"/>
      <c r="H154" s="13" t="s">
        <v>5</v>
      </c>
      <c r="I154" s="13"/>
      <c r="J154" s="32"/>
    </row>
    <row r="155" spans="2:10" ht="16" x14ac:dyDescent="0.2">
      <c r="B155" s="78">
        <v>3.4</v>
      </c>
      <c r="C155" s="102" t="s">
        <v>355</v>
      </c>
      <c r="D155" s="56" t="s">
        <v>353</v>
      </c>
      <c r="E155" s="8"/>
      <c r="F155" s="86" t="s">
        <v>278</v>
      </c>
      <c r="G155" s="10"/>
      <c r="H155" s="10" t="s">
        <v>5</v>
      </c>
      <c r="I155" s="20"/>
      <c r="J155" s="18"/>
    </row>
    <row r="156" spans="2:10" ht="16" x14ac:dyDescent="0.2">
      <c r="B156" s="78">
        <v>3.4</v>
      </c>
      <c r="C156" s="102" t="s">
        <v>356</v>
      </c>
      <c r="D156" s="56" t="s">
        <v>353</v>
      </c>
      <c r="E156" s="8"/>
      <c r="F156" s="86" t="s">
        <v>278</v>
      </c>
      <c r="G156" s="10"/>
      <c r="H156" s="10" t="s">
        <v>5</v>
      </c>
      <c r="I156" s="20"/>
      <c r="J156" s="18"/>
    </row>
    <row r="157" spans="2:10" ht="13.5" customHeight="1" x14ac:dyDescent="0.2">
      <c r="B157" s="78">
        <v>3.4</v>
      </c>
      <c r="C157" s="102" t="s">
        <v>357</v>
      </c>
      <c r="D157" s="56" t="s">
        <v>353</v>
      </c>
      <c r="E157" s="8"/>
      <c r="F157" s="86" t="s">
        <v>278</v>
      </c>
      <c r="G157" s="10"/>
      <c r="H157" s="10" t="s">
        <v>5</v>
      </c>
      <c r="I157" s="20"/>
      <c r="J157" s="18"/>
    </row>
    <row r="158" spans="2:10" ht="32" x14ac:dyDescent="0.2">
      <c r="B158" s="78">
        <v>3.4</v>
      </c>
      <c r="C158" s="102" t="s">
        <v>358</v>
      </c>
      <c r="D158" s="56" t="s">
        <v>353</v>
      </c>
      <c r="E158" s="8"/>
      <c r="F158" s="86" t="s">
        <v>278</v>
      </c>
      <c r="G158" s="10"/>
      <c r="H158" s="10" t="s">
        <v>5</v>
      </c>
      <c r="I158" s="20"/>
      <c r="J158" s="18"/>
    </row>
    <row r="159" spans="2:10" ht="33.75" customHeight="1" x14ac:dyDescent="0.2">
      <c r="B159" s="78">
        <v>3.4</v>
      </c>
      <c r="C159" s="102" t="s">
        <v>359</v>
      </c>
      <c r="D159" s="56" t="s">
        <v>353</v>
      </c>
      <c r="E159" s="8"/>
      <c r="F159" s="86" t="s">
        <v>278</v>
      </c>
      <c r="G159" s="10"/>
      <c r="H159" s="10" t="s">
        <v>5</v>
      </c>
      <c r="I159" s="20"/>
      <c r="J159" s="18"/>
    </row>
    <row r="160" spans="2:10" ht="32" x14ac:dyDescent="0.2">
      <c r="B160" s="78">
        <v>3.4</v>
      </c>
      <c r="C160" s="102" t="s">
        <v>360</v>
      </c>
      <c r="D160" s="56" t="s">
        <v>353</v>
      </c>
      <c r="E160" s="8"/>
      <c r="F160" s="86" t="s">
        <v>278</v>
      </c>
      <c r="G160" s="10"/>
      <c r="H160" s="10" t="s">
        <v>5</v>
      </c>
      <c r="I160" s="20"/>
      <c r="J160" s="18"/>
    </row>
    <row r="161" spans="2:10" ht="32.25" customHeight="1" x14ac:dyDescent="0.2">
      <c r="B161" s="78">
        <v>3.4</v>
      </c>
      <c r="C161" s="102" t="s">
        <v>361</v>
      </c>
      <c r="D161" s="56" t="s">
        <v>353</v>
      </c>
      <c r="E161" s="8"/>
      <c r="F161" s="86" t="s">
        <v>278</v>
      </c>
      <c r="G161" s="10"/>
      <c r="H161" s="10" t="s">
        <v>5</v>
      </c>
      <c r="I161" s="20"/>
      <c r="J161" s="18"/>
    </row>
    <row r="162" spans="2:10" ht="32" x14ac:dyDescent="0.2">
      <c r="B162" s="78">
        <v>3.4</v>
      </c>
      <c r="C162" s="102" t="s">
        <v>362</v>
      </c>
      <c r="D162" s="56" t="s">
        <v>353</v>
      </c>
      <c r="E162" s="8"/>
      <c r="F162" s="86" t="s">
        <v>278</v>
      </c>
      <c r="G162" s="10"/>
      <c r="H162" s="10" t="s">
        <v>5</v>
      </c>
      <c r="I162" s="20"/>
      <c r="J162" s="18"/>
    </row>
    <row r="163" spans="2:10" ht="32" x14ac:dyDescent="0.2">
      <c r="B163" s="78">
        <v>3.4</v>
      </c>
      <c r="C163" s="102" t="s">
        <v>90</v>
      </c>
      <c r="D163" s="56" t="s">
        <v>353</v>
      </c>
      <c r="E163" s="8"/>
      <c r="F163" s="86" t="s">
        <v>278</v>
      </c>
      <c r="G163" s="10"/>
      <c r="H163" s="10" t="s">
        <v>5</v>
      </c>
      <c r="I163" s="20"/>
      <c r="J163" s="18"/>
    </row>
    <row r="164" spans="2:10" ht="32" x14ac:dyDescent="0.2">
      <c r="B164" s="78">
        <v>3.4</v>
      </c>
      <c r="C164" s="102" t="s">
        <v>363</v>
      </c>
      <c r="D164" s="56" t="s">
        <v>353</v>
      </c>
      <c r="E164" s="8"/>
      <c r="F164" s="86" t="s">
        <v>278</v>
      </c>
      <c r="G164" s="10"/>
      <c r="H164" s="10" t="s">
        <v>5</v>
      </c>
      <c r="I164" s="20"/>
      <c r="J164" s="18"/>
    </row>
    <row r="165" spans="2:10" ht="16" x14ac:dyDescent="0.2">
      <c r="B165" s="78">
        <v>3.4</v>
      </c>
      <c r="C165" s="102" t="s">
        <v>364</v>
      </c>
      <c r="D165" s="56" t="s">
        <v>353</v>
      </c>
      <c r="E165" s="8"/>
      <c r="F165" s="86" t="s">
        <v>278</v>
      </c>
      <c r="G165" s="10"/>
      <c r="H165" s="10" t="s">
        <v>5</v>
      </c>
      <c r="I165" s="20"/>
      <c r="J165" s="18"/>
    </row>
    <row r="166" spans="2:10" ht="16" x14ac:dyDescent="0.2">
      <c r="B166" s="78">
        <v>3.4</v>
      </c>
      <c r="C166" s="102" t="s">
        <v>91</v>
      </c>
      <c r="D166" s="56" t="s">
        <v>353</v>
      </c>
      <c r="E166" s="8"/>
      <c r="F166" s="86" t="s">
        <v>278</v>
      </c>
      <c r="G166" s="10"/>
      <c r="H166" s="10" t="s">
        <v>5</v>
      </c>
      <c r="I166" s="20"/>
      <c r="J166" s="18"/>
    </row>
    <row r="167" spans="2:10" ht="16" x14ac:dyDescent="0.2">
      <c r="B167" s="78">
        <v>3.4</v>
      </c>
      <c r="C167" s="102" t="s">
        <v>365</v>
      </c>
      <c r="D167" s="56" t="s">
        <v>353</v>
      </c>
      <c r="E167" s="8"/>
      <c r="F167" s="86" t="s">
        <v>278</v>
      </c>
      <c r="G167" s="10"/>
      <c r="H167" s="10" t="s">
        <v>5</v>
      </c>
      <c r="I167" s="20"/>
      <c r="J167" s="18"/>
    </row>
    <row r="168" spans="2:10" ht="16" x14ac:dyDescent="0.2">
      <c r="B168" s="78">
        <v>3.4</v>
      </c>
      <c r="C168" s="102" t="s">
        <v>366</v>
      </c>
      <c r="D168" s="56" t="s">
        <v>353</v>
      </c>
      <c r="E168" s="8"/>
      <c r="F168" s="86" t="s">
        <v>278</v>
      </c>
      <c r="G168" s="10"/>
      <c r="H168" s="10" t="s">
        <v>5</v>
      </c>
      <c r="I168" s="20"/>
      <c r="J168" s="18"/>
    </row>
    <row r="169" spans="2:10" ht="16" x14ac:dyDescent="0.2">
      <c r="B169" s="78">
        <v>3.4</v>
      </c>
      <c r="C169" s="102" t="s">
        <v>367</v>
      </c>
      <c r="D169" s="56" t="s">
        <v>353</v>
      </c>
      <c r="E169" s="8"/>
      <c r="F169" s="86" t="s">
        <v>278</v>
      </c>
      <c r="G169" s="10"/>
      <c r="H169" s="10" t="s">
        <v>5</v>
      </c>
      <c r="I169" s="20"/>
      <c r="J169" s="18"/>
    </row>
    <row r="170" spans="2:10" ht="16" x14ac:dyDescent="0.2">
      <c r="B170" s="78">
        <v>3.4</v>
      </c>
      <c r="C170" s="102" t="s">
        <v>368</v>
      </c>
      <c r="D170" s="56" t="s">
        <v>353</v>
      </c>
      <c r="E170" s="8"/>
      <c r="F170" s="86" t="s">
        <v>278</v>
      </c>
      <c r="G170" s="10"/>
      <c r="H170" s="10" t="s">
        <v>5</v>
      </c>
      <c r="I170" s="20"/>
      <c r="J170" s="64"/>
    </row>
    <row r="171" spans="2:10" ht="26" x14ac:dyDescent="0.2">
      <c r="B171" s="78">
        <v>3.4</v>
      </c>
      <c r="C171" s="102" t="s">
        <v>92</v>
      </c>
      <c r="D171" s="56" t="s">
        <v>353</v>
      </c>
      <c r="E171" s="8"/>
      <c r="F171" s="87" t="s">
        <v>278</v>
      </c>
      <c r="G171" s="41"/>
      <c r="H171" s="46"/>
      <c r="I171" s="46"/>
      <c r="J171" s="47"/>
    </row>
    <row r="172" spans="2:10" ht="16" x14ac:dyDescent="0.2">
      <c r="B172" s="78">
        <v>3.4</v>
      </c>
      <c r="C172" s="102" t="s">
        <v>369</v>
      </c>
      <c r="D172" s="56" t="s">
        <v>353</v>
      </c>
      <c r="E172" s="8"/>
      <c r="F172" s="86" t="s">
        <v>278</v>
      </c>
      <c r="G172" s="13"/>
      <c r="H172" s="13" t="s">
        <v>5</v>
      </c>
      <c r="I172" s="13"/>
      <c r="J172" s="32"/>
    </row>
    <row r="173" spans="2:10" ht="18" customHeight="1" x14ac:dyDescent="0.2">
      <c r="B173" s="78">
        <v>3.4</v>
      </c>
      <c r="C173" s="102" t="s">
        <v>370</v>
      </c>
      <c r="D173" s="56" t="s">
        <v>353</v>
      </c>
      <c r="E173" s="8"/>
      <c r="F173" s="86" t="s">
        <v>278</v>
      </c>
      <c r="G173" s="10"/>
      <c r="H173" s="10" t="s">
        <v>5</v>
      </c>
      <c r="I173" s="20"/>
      <c r="J173" s="18"/>
    </row>
    <row r="174" spans="2:10" ht="16" x14ac:dyDescent="0.2">
      <c r="B174" s="78">
        <v>3.4</v>
      </c>
      <c r="C174" s="102" t="s">
        <v>371</v>
      </c>
      <c r="D174" s="56" t="s">
        <v>353</v>
      </c>
      <c r="E174" s="8"/>
      <c r="F174" s="86" t="s">
        <v>278</v>
      </c>
      <c r="G174" s="10"/>
      <c r="H174" s="10" t="s">
        <v>5</v>
      </c>
      <c r="I174" s="20"/>
      <c r="J174" s="18"/>
    </row>
    <row r="175" spans="2:10" ht="48.75" customHeight="1" x14ac:dyDescent="0.2">
      <c r="B175" s="78">
        <v>3.4</v>
      </c>
      <c r="C175" s="102" t="s">
        <v>372</v>
      </c>
      <c r="D175" s="56" t="s">
        <v>353</v>
      </c>
      <c r="E175" s="8"/>
      <c r="F175" s="86" t="s">
        <v>278</v>
      </c>
      <c r="G175" s="10"/>
      <c r="H175" s="10" t="s">
        <v>5</v>
      </c>
      <c r="I175" s="20"/>
      <c r="J175" s="18"/>
    </row>
    <row r="176" spans="2:10" ht="18.75" customHeight="1" x14ac:dyDescent="0.2">
      <c r="B176" s="78">
        <v>3.4</v>
      </c>
      <c r="C176" s="102" t="s">
        <v>373</v>
      </c>
      <c r="D176" s="120" t="s">
        <v>393</v>
      </c>
      <c r="E176" s="8"/>
      <c r="F176" s="86" t="s">
        <v>278</v>
      </c>
      <c r="G176" s="10"/>
      <c r="H176" s="10" t="s">
        <v>5</v>
      </c>
      <c r="I176" s="20"/>
      <c r="J176" s="18"/>
    </row>
    <row r="177" spans="2:10" ht="16" x14ac:dyDescent="0.2">
      <c r="B177" s="78">
        <v>3.4</v>
      </c>
      <c r="C177" s="102" t="s">
        <v>374</v>
      </c>
      <c r="D177" s="120" t="s">
        <v>393</v>
      </c>
      <c r="E177" s="8"/>
      <c r="F177" s="86" t="s">
        <v>278</v>
      </c>
      <c r="G177" s="10"/>
      <c r="H177" s="10" t="s">
        <v>5</v>
      </c>
      <c r="I177" s="20"/>
      <c r="J177" s="18"/>
    </row>
    <row r="178" spans="2:10" ht="16" x14ac:dyDescent="0.2">
      <c r="B178" s="78">
        <v>3.4</v>
      </c>
      <c r="C178" s="102" t="s">
        <v>375</v>
      </c>
      <c r="D178" s="120" t="s">
        <v>393</v>
      </c>
      <c r="E178" s="8"/>
      <c r="F178" s="86" t="s">
        <v>278</v>
      </c>
      <c r="G178" s="10"/>
      <c r="H178" s="10" t="s">
        <v>5</v>
      </c>
      <c r="I178" s="20"/>
      <c r="J178" s="18"/>
    </row>
    <row r="179" spans="2:10" ht="16" x14ac:dyDescent="0.2">
      <c r="B179" s="78">
        <v>3.4</v>
      </c>
      <c r="C179" s="102" t="s">
        <v>376</v>
      </c>
      <c r="D179" s="120" t="s">
        <v>393</v>
      </c>
      <c r="E179" s="8"/>
      <c r="F179" s="86" t="s">
        <v>278</v>
      </c>
      <c r="G179" s="10"/>
      <c r="H179" s="10" t="s">
        <v>5</v>
      </c>
      <c r="I179" s="20"/>
      <c r="J179" s="18"/>
    </row>
    <row r="180" spans="2:10" ht="16" x14ac:dyDescent="0.2">
      <c r="B180" s="78">
        <v>3.4</v>
      </c>
      <c r="C180" s="102" t="s">
        <v>377</v>
      </c>
      <c r="D180" s="120" t="s">
        <v>393</v>
      </c>
      <c r="E180" s="8"/>
      <c r="F180" s="86" t="s">
        <v>278</v>
      </c>
      <c r="G180" s="10"/>
      <c r="H180" s="10" t="s">
        <v>5</v>
      </c>
      <c r="I180" s="20"/>
      <c r="J180" s="64"/>
    </row>
    <row r="181" spans="2:10" ht="32" x14ac:dyDescent="0.2">
      <c r="B181" s="78">
        <v>3.4</v>
      </c>
      <c r="C181" s="102" t="s">
        <v>93</v>
      </c>
      <c r="D181" s="120" t="s">
        <v>393</v>
      </c>
      <c r="E181" s="8"/>
      <c r="F181" s="87" t="s">
        <v>278</v>
      </c>
      <c r="G181" s="41"/>
      <c r="H181" s="46"/>
      <c r="I181" s="46"/>
      <c r="J181" s="47"/>
    </row>
    <row r="182" spans="2:10" ht="16" x14ac:dyDescent="0.2">
      <c r="B182" s="78">
        <v>3.4</v>
      </c>
      <c r="C182" s="102" t="s">
        <v>378</v>
      </c>
      <c r="D182" s="120" t="s">
        <v>393</v>
      </c>
      <c r="E182" s="8"/>
      <c r="F182" s="86" t="s">
        <v>278</v>
      </c>
      <c r="G182" s="13"/>
      <c r="H182" s="13" t="s">
        <v>5</v>
      </c>
      <c r="I182" s="13"/>
      <c r="J182" s="32"/>
    </row>
    <row r="183" spans="2:10" ht="15.75" customHeight="1" x14ac:dyDescent="0.2">
      <c r="B183" s="78">
        <v>3.4</v>
      </c>
      <c r="C183" s="102" t="s">
        <v>379</v>
      </c>
      <c r="D183" s="120" t="s">
        <v>393</v>
      </c>
      <c r="E183" s="8"/>
      <c r="F183" s="86" t="s">
        <v>278</v>
      </c>
      <c r="G183" s="10"/>
      <c r="H183" s="10" t="s">
        <v>5</v>
      </c>
      <c r="I183" s="20"/>
      <c r="J183" s="18"/>
    </row>
    <row r="184" spans="2:10" ht="16" x14ac:dyDescent="0.2">
      <c r="B184" s="78">
        <v>3.4</v>
      </c>
      <c r="C184" s="102" t="s">
        <v>380</v>
      </c>
      <c r="D184" s="120" t="s">
        <v>393</v>
      </c>
      <c r="E184" s="8"/>
      <c r="F184" s="86" t="s">
        <v>278</v>
      </c>
      <c r="G184" s="10"/>
      <c r="H184" s="10" t="s">
        <v>5</v>
      </c>
      <c r="I184" s="20"/>
      <c r="J184" s="18"/>
    </row>
    <row r="185" spans="2:10" ht="16" x14ac:dyDescent="0.2">
      <c r="B185" s="78">
        <v>3.4</v>
      </c>
      <c r="C185" s="102" t="s">
        <v>381</v>
      </c>
      <c r="D185" s="120" t="s">
        <v>393</v>
      </c>
      <c r="E185" s="8"/>
      <c r="F185" s="86" t="s">
        <v>278</v>
      </c>
      <c r="G185" s="10"/>
      <c r="H185" s="10" t="s">
        <v>5</v>
      </c>
      <c r="I185" s="20"/>
      <c r="J185" s="18"/>
    </row>
    <row r="186" spans="2:10" ht="16" x14ac:dyDescent="0.2">
      <c r="B186" s="78">
        <v>3.4</v>
      </c>
      <c r="C186" s="102" t="s">
        <v>382</v>
      </c>
      <c r="D186" s="120" t="s">
        <v>393</v>
      </c>
      <c r="E186" s="8"/>
      <c r="F186" s="86" t="s">
        <v>278</v>
      </c>
      <c r="G186" s="10"/>
      <c r="H186" s="10" t="s">
        <v>5</v>
      </c>
      <c r="I186" s="20"/>
      <c r="J186" s="64"/>
    </row>
    <row r="187" spans="2:10" ht="20.25" customHeight="1" x14ac:dyDescent="0.2">
      <c r="B187" s="78">
        <v>3.4</v>
      </c>
      <c r="C187" s="102" t="s">
        <v>94</v>
      </c>
      <c r="D187" s="120" t="s">
        <v>393</v>
      </c>
      <c r="E187" s="8"/>
      <c r="F187" s="87" t="s">
        <v>278</v>
      </c>
      <c r="G187" s="41"/>
      <c r="H187" s="46"/>
      <c r="I187" s="46"/>
      <c r="J187" s="47"/>
    </row>
    <row r="188" spans="2:10" ht="16" x14ac:dyDescent="0.2">
      <c r="B188" s="78">
        <v>3.4</v>
      </c>
      <c r="C188" s="102" t="s">
        <v>383</v>
      </c>
      <c r="D188" s="120" t="s">
        <v>393</v>
      </c>
      <c r="E188" s="8"/>
      <c r="F188" s="86" t="s">
        <v>278</v>
      </c>
      <c r="G188" s="13"/>
      <c r="H188" s="13" t="s">
        <v>5</v>
      </c>
      <c r="I188" s="13"/>
      <c r="J188" s="72"/>
    </row>
    <row r="189" spans="2:10" ht="16.5" customHeight="1" x14ac:dyDescent="0.2">
      <c r="B189" s="78">
        <v>3.4</v>
      </c>
      <c r="C189" s="102" t="s">
        <v>95</v>
      </c>
      <c r="D189" s="120" t="s">
        <v>393</v>
      </c>
      <c r="E189" s="8"/>
      <c r="F189" s="87" t="s">
        <v>278</v>
      </c>
      <c r="G189" s="41"/>
      <c r="H189" s="46"/>
      <c r="I189" s="46"/>
      <c r="J189" s="47"/>
    </row>
    <row r="190" spans="2:10" ht="16" x14ac:dyDescent="0.2">
      <c r="B190" s="78">
        <v>3.4</v>
      </c>
      <c r="C190" s="102" t="s">
        <v>384</v>
      </c>
      <c r="D190" s="120" t="s">
        <v>393</v>
      </c>
      <c r="E190" s="8"/>
      <c r="F190" s="86" t="s">
        <v>278</v>
      </c>
      <c r="G190" s="13"/>
      <c r="H190" s="13" t="s">
        <v>5</v>
      </c>
      <c r="I190" s="13"/>
      <c r="J190" s="32"/>
    </row>
    <row r="191" spans="2:10" ht="49.5" customHeight="1" x14ac:dyDescent="0.2">
      <c r="B191" s="78">
        <v>3.4</v>
      </c>
      <c r="C191" s="102" t="s">
        <v>385</v>
      </c>
      <c r="D191" s="120" t="s">
        <v>393</v>
      </c>
      <c r="E191" s="8"/>
      <c r="F191" s="86" t="s">
        <v>278</v>
      </c>
      <c r="G191" s="10"/>
      <c r="H191" s="10" t="s">
        <v>5</v>
      </c>
      <c r="I191" s="20"/>
      <c r="J191" s="64"/>
    </row>
    <row r="192" spans="2:10" ht="26" x14ac:dyDescent="0.2">
      <c r="B192" s="78">
        <v>3.4</v>
      </c>
      <c r="C192" s="102" t="s">
        <v>96</v>
      </c>
      <c r="D192" s="120" t="s">
        <v>393</v>
      </c>
      <c r="E192" s="8"/>
      <c r="F192" s="87" t="s">
        <v>278</v>
      </c>
      <c r="G192" s="41"/>
      <c r="H192" s="46"/>
      <c r="I192" s="46"/>
      <c r="J192" s="47"/>
    </row>
    <row r="193" spans="2:10" ht="16" x14ac:dyDescent="0.2">
      <c r="B193" s="78">
        <v>3.4</v>
      </c>
      <c r="C193" s="102" t="s">
        <v>386</v>
      </c>
      <c r="D193" s="120" t="s">
        <v>393</v>
      </c>
      <c r="E193" s="8"/>
      <c r="F193" s="86" t="s">
        <v>278</v>
      </c>
      <c r="G193" s="13"/>
      <c r="H193" s="13" t="s">
        <v>5</v>
      </c>
      <c r="I193" s="13"/>
      <c r="J193" s="32"/>
    </row>
    <row r="194" spans="2:10" ht="16" x14ac:dyDescent="0.2">
      <c r="B194" s="78">
        <v>3.4</v>
      </c>
      <c r="C194" s="102" t="s">
        <v>387</v>
      </c>
      <c r="D194" s="120" t="s">
        <v>393</v>
      </c>
      <c r="E194" s="8"/>
      <c r="F194" s="86" t="s">
        <v>278</v>
      </c>
      <c r="G194" s="10"/>
      <c r="H194" s="10" t="s">
        <v>5</v>
      </c>
      <c r="I194" s="20"/>
      <c r="J194" s="18"/>
    </row>
    <row r="195" spans="2:10" ht="16" x14ac:dyDescent="0.2">
      <c r="B195" s="78">
        <v>3.4</v>
      </c>
      <c r="C195" s="102" t="s">
        <v>388</v>
      </c>
      <c r="D195" s="120" t="s">
        <v>393</v>
      </c>
      <c r="E195" s="8"/>
      <c r="F195" s="86" t="s">
        <v>278</v>
      </c>
      <c r="G195" s="10"/>
      <c r="H195" s="10" t="s">
        <v>5</v>
      </c>
      <c r="I195" s="20"/>
      <c r="J195" s="18"/>
    </row>
    <row r="196" spans="2:10" ht="32" x14ac:dyDescent="0.2">
      <c r="B196" s="78">
        <v>3.4</v>
      </c>
      <c r="C196" s="102" t="s">
        <v>389</v>
      </c>
      <c r="D196" s="120" t="s">
        <v>393</v>
      </c>
      <c r="E196" s="8"/>
      <c r="F196" s="86" t="s">
        <v>278</v>
      </c>
      <c r="G196" s="10"/>
      <c r="H196" s="10" t="s">
        <v>5</v>
      </c>
      <c r="I196" s="20"/>
      <c r="J196" s="18"/>
    </row>
    <row r="197" spans="2:10" ht="16.5" customHeight="1" x14ac:dyDescent="0.2">
      <c r="B197" s="78">
        <v>3.4</v>
      </c>
      <c r="C197" s="102" t="s">
        <v>390</v>
      </c>
      <c r="D197" s="120" t="s">
        <v>393</v>
      </c>
      <c r="E197" s="8"/>
      <c r="F197" s="86" t="s">
        <v>278</v>
      </c>
      <c r="G197" s="10"/>
      <c r="H197" s="10" t="s">
        <v>5</v>
      </c>
      <c r="I197" s="20"/>
      <c r="J197" s="18"/>
    </row>
    <row r="198" spans="2:10" ht="16" x14ac:dyDescent="0.2">
      <c r="B198" s="78">
        <v>3.4</v>
      </c>
      <c r="C198" s="102" t="s">
        <v>391</v>
      </c>
      <c r="D198" s="120" t="s">
        <v>393</v>
      </c>
      <c r="E198" s="8"/>
      <c r="F198" s="86" t="s">
        <v>278</v>
      </c>
      <c r="G198" s="10"/>
      <c r="H198" s="10" t="s">
        <v>5</v>
      </c>
      <c r="I198" s="20"/>
      <c r="J198" s="18"/>
    </row>
    <row r="199" spans="2:10" ht="34.5" customHeight="1" x14ac:dyDescent="0.2">
      <c r="B199" s="78">
        <v>3.4</v>
      </c>
      <c r="C199" s="102" t="s">
        <v>392</v>
      </c>
      <c r="D199" s="120" t="s">
        <v>393</v>
      </c>
      <c r="E199" s="8"/>
      <c r="F199" s="86" t="s">
        <v>278</v>
      </c>
      <c r="G199" s="10"/>
      <c r="H199" s="10" t="s">
        <v>5</v>
      </c>
      <c r="I199" s="20"/>
      <c r="J199" s="18"/>
    </row>
    <row r="200" spans="2:10" ht="30" customHeight="1" x14ac:dyDescent="0.2">
      <c r="B200" s="78">
        <v>3.4</v>
      </c>
      <c r="C200" s="126" t="s">
        <v>97</v>
      </c>
      <c r="D200" s="120" t="s">
        <v>393</v>
      </c>
      <c r="E200" s="8"/>
      <c r="F200" s="86" t="s">
        <v>278</v>
      </c>
      <c r="G200" s="10"/>
      <c r="H200" s="10" t="s">
        <v>5</v>
      </c>
      <c r="I200" s="20"/>
      <c r="J200" s="18"/>
    </row>
    <row r="201" spans="2:10" x14ac:dyDescent="0.2">
      <c r="G201" s="34">
        <f>COUNTIF(G142:G200,"x")</f>
        <v>0</v>
      </c>
      <c r="H201" s="34">
        <f>COUNTIF(H142:H200,"x")</f>
        <v>51</v>
      </c>
      <c r="I201" s="34">
        <f>COUNTIF(I142:I200,"x")</f>
        <v>0</v>
      </c>
      <c r="J201" s="92">
        <f>IF(I201=51,"NA",G201/(51-I201))</f>
        <v>0</v>
      </c>
    </row>
    <row r="202" spans="2:10" x14ac:dyDescent="0.2">
      <c r="G202" s="2"/>
      <c r="H202" s="2"/>
    </row>
    <row r="203" spans="2:10" ht="48" x14ac:dyDescent="0.2">
      <c r="B203" s="78">
        <v>3.5</v>
      </c>
      <c r="C203" s="102" t="s">
        <v>99</v>
      </c>
      <c r="D203" s="105" t="s">
        <v>98</v>
      </c>
      <c r="E203" s="88" t="s">
        <v>279</v>
      </c>
      <c r="F203" s="29"/>
      <c r="G203" s="41"/>
      <c r="H203" s="46"/>
      <c r="I203" s="46"/>
      <c r="J203" s="47"/>
    </row>
    <row r="204" spans="2:10" ht="48" x14ac:dyDescent="0.2">
      <c r="B204" s="78">
        <v>3.5</v>
      </c>
      <c r="C204" s="102" t="s">
        <v>100</v>
      </c>
      <c r="D204" s="56" t="s">
        <v>395</v>
      </c>
      <c r="E204" s="88" t="s">
        <v>279</v>
      </c>
      <c r="F204" s="15"/>
      <c r="G204" s="13"/>
      <c r="H204" s="8" t="s">
        <v>5</v>
      </c>
      <c r="I204" s="8"/>
      <c r="J204" s="18"/>
    </row>
    <row r="205" spans="2:10" ht="32" x14ac:dyDescent="0.2">
      <c r="B205" s="78">
        <v>3.5</v>
      </c>
      <c r="C205" s="102" t="s">
        <v>101</v>
      </c>
      <c r="D205" s="56" t="s">
        <v>396</v>
      </c>
      <c r="E205" s="88" t="s">
        <v>279</v>
      </c>
      <c r="F205" s="15"/>
      <c r="G205" s="10"/>
      <c r="H205" s="8" t="s">
        <v>5</v>
      </c>
      <c r="I205" s="8"/>
      <c r="J205" s="18"/>
    </row>
    <row r="206" spans="2:10" ht="32" x14ac:dyDescent="0.2">
      <c r="B206" s="78">
        <v>3.5</v>
      </c>
      <c r="C206" s="126" t="s">
        <v>102</v>
      </c>
      <c r="D206" s="56" t="s">
        <v>397</v>
      </c>
      <c r="E206" s="88" t="s">
        <v>279</v>
      </c>
      <c r="F206" s="15"/>
      <c r="G206" s="8"/>
      <c r="H206" s="8" t="s">
        <v>5</v>
      </c>
      <c r="I206" s="8"/>
      <c r="J206" s="18"/>
    </row>
    <row r="207" spans="2:10" x14ac:dyDescent="0.2">
      <c r="G207" s="34">
        <f>COUNTIF(G204:G206,"x")</f>
        <v>0</v>
      </c>
      <c r="H207" s="35">
        <f>COUNTIF(H204:H206,"x")</f>
        <v>3</v>
      </c>
      <c r="I207" s="34">
        <f>COUNTIF(I204:I206,"x")</f>
        <v>0</v>
      </c>
      <c r="J207" s="92">
        <f>IF(I207=3,"NA",G207/(3-I207))</f>
        <v>0</v>
      </c>
    </row>
    <row r="208" spans="2:10" x14ac:dyDescent="0.2">
      <c r="G208" s="2"/>
      <c r="H208" s="2"/>
    </row>
    <row r="209" spans="2:10" ht="32.25" customHeight="1" x14ac:dyDescent="0.2">
      <c r="B209" s="78">
        <v>3.6</v>
      </c>
      <c r="C209" s="102" t="s">
        <v>103</v>
      </c>
      <c r="D209" s="103" t="s">
        <v>402</v>
      </c>
      <c r="E209" s="8"/>
      <c r="F209" s="87" t="s">
        <v>278</v>
      </c>
      <c r="G209" s="41"/>
      <c r="H209" s="46"/>
      <c r="I209" s="46"/>
      <c r="J209" s="47"/>
    </row>
    <row r="210" spans="2:10" ht="16" x14ac:dyDescent="0.2">
      <c r="B210" s="78">
        <v>3.6</v>
      </c>
      <c r="C210" s="102" t="s">
        <v>104</v>
      </c>
      <c r="D210" s="56" t="s">
        <v>403</v>
      </c>
      <c r="E210" s="8"/>
      <c r="F210" s="86" t="s">
        <v>278</v>
      </c>
      <c r="G210" s="33"/>
      <c r="H210" s="31" t="s">
        <v>5</v>
      </c>
      <c r="I210" s="31"/>
      <c r="J210" s="18"/>
    </row>
    <row r="211" spans="2:10" ht="32" x14ac:dyDescent="0.2">
      <c r="B211" s="78">
        <v>3.6</v>
      </c>
      <c r="C211" s="102" t="s">
        <v>105</v>
      </c>
      <c r="D211" s="56" t="s">
        <v>403</v>
      </c>
      <c r="E211" s="8"/>
      <c r="F211" s="86" t="s">
        <v>278</v>
      </c>
      <c r="G211" s="31"/>
      <c r="H211" s="31" t="s">
        <v>5</v>
      </c>
      <c r="I211" s="31"/>
      <c r="J211" s="18"/>
    </row>
    <row r="212" spans="2:10" ht="16" x14ac:dyDescent="0.2">
      <c r="B212" s="78">
        <v>3.6</v>
      </c>
      <c r="C212" s="102" t="s">
        <v>106</v>
      </c>
      <c r="D212" s="56" t="s">
        <v>403</v>
      </c>
      <c r="E212" s="8"/>
      <c r="F212" s="86" t="s">
        <v>278</v>
      </c>
      <c r="G212" s="31"/>
      <c r="H212" s="31" t="s">
        <v>5</v>
      </c>
      <c r="I212" s="31"/>
      <c r="J212" s="18"/>
    </row>
    <row r="213" spans="2:10" ht="16" x14ac:dyDescent="0.2">
      <c r="B213" s="78">
        <v>3.6</v>
      </c>
      <c r="C213" s="102" t="s">
        <v>107</v>
      </c>
      <c r="D213" s="56" t="s">
        <v>403</v>
      </c>
      <c r="E213" s="8"/>
      <c r="F213" s="86" t="s">
        <v>278</v>
      </c>
      <c r="G213" s="31"/>
      <c r="H213" s="31" t="s">
        <v>5</v>
      </c>
      <c r="I213" s="31"/>
      <c r="J213" s="18"/>
    </row>
    <row r="214" spans="2:10" ht="16" x14ac:dyDescent="0.2">
      <c r="B214" s="78">
        <v>3.6</v>
      </c>
      <c r="C214" s="102" t="s">
        <v>108</v>
      </c>
      <c r="D214" s="56" t="s">
        <v>403</v>
      </c>
      <c r="E214" s="8"/>
      <c r="F214" s="86" t="s">
        <v>278</v>
      </c>
      <c r="G214" s="31"/>
      <c r="H214" s="31" t="s">
        <v>5</v>
      </c>
      <c r="I214" s="31"/>
      <c r="J214" s="18"/>
    </row>
    <row r="215" spans="2:10" ht="16" x14ac:dyDescent="0.2">
      <c r="B215" s="78">
        <v>3.6</v>
      </c>
      <c r="C215" s="102" t="s">
        <v>109</v>
      </c>
      <c r="D215" s="56" t="s">
        <v>403</v>
      </c>
      <c r="E215" s="8"/>
      <c r="F215" s="86" t="s">
        <v>278</v>
      </c>
      <c r="G215" s="31"/>
      <c r="H215" s="31" t="s">
        <v>5</v>
      </c>
      <c r="I215" s="31"/>
      <c r="J215" s="18"/>
    </row>
    <row r="216" spans="2:10" ht="30.75" customHeight="1" x14ac:dyDescent="0.2">
      <c r="B216" s="78">
        <v>3.6</v>
      </c>
      <c r="C216" s="102" t="s">
        <v>398</v>
      </c>
      <c r="D216" s="56" t="s">
        <v>403</v>
      </c>
      <c r="E216" s="8"/>
      <c r="F216" s="86" t="s">
        <v>278</v>
      </c>
      <c r="G216" s="31"/>
      <c r="H216" s="31" t="s">
        <v>5</v>
      </c>
      <c r="I216" s="31"/>
      <c r="J216" s="18"/>
    </row>
    <row r="217" spans="2:10" ht="16" x14ac:dyDescent="0.2">
      <c r="B217" s="78">
        <v>3.6</v>
      </c>
      <c r="C217" s="102" t="s">
        <v>110</v>
      </c>
      <c r="D217" s="56" t="s">
        <v>403</v>
      </c>
      <c r="E217" s="8"/>
      <c r="F217" s="86" t="s">
        <v>278</v>
      </c>
      <c r="G217" s="31"/>
      <c r="H217" s="31" t="s">
        <v>5</v>
      </c>
      <c r="I217" s="31"/>
      <c r="J217" s="18"/>
    </row>
    <row r="218" spans="2:10" ht="16" x14ac:dyDescent="0.2">
      <c r="B218" s="78">
        <v>3.6</v>
      </c>
      <c r="C218" s="102" t="s">
        <v>111</v>
      </c>
      <c r="D218" s="56" t="s">
        <v>403</v>
      </c>
      <c r="E218" s="8"/>
      <c r="F218" s="86" t="s">
        <v>278</v>
      </c>
      <c r="G218" s="31"/>
      <c r="H218" s="31" t="s">
        <v>5</v>
      </c>
      <c r="I218" s="31"/>
      <c r="J218" s="18"/>
    </row>
    <row r="219" spans="2:10" ht="16" x14ac:dyDescent="0.2">
      <c r="B219" s="78">
        <v>3.6</v>
      </c>
      <c r="C219" s="102" t="s">
        <v>399</v>
      </c>
      <c r="D219" s="56" t="s">
        <v>403</v>
      </c>
      <c r="E219" s="8"/>
      <c r="F219" s="86" t="s">
        <v>278</v>
      </c>
      <c r="G219" s="31"/>
      <c r="H219" s="31" t="s">
        <v>5</v>
      </c>
      <c r="I219" s="31"/>
      <c r="J219" s="18"/>
    </row>
    <row r="220" spans="2:10" ht="31.5" customHeight="1" x14ac:dyDescent="0.2">
      <c r="B220" s="78">
        <v>3.6</v>
      </c>
      <c r="C220" s="102" t="s">
        <v>400</v>
      </c>
      <c r="D220" s="56" t="s">
        <v>403</v>
      </c>
      <c r="E220" s="8"/>
      <c r="F220" s="86" t="s">
        <v>278</v>
      </c>
      <c r="G220" s="31"/>
      <c r="H220" s="31" t="s">
        <v>5</v>
      </c>
      <c r="I220" s="31"/>
      <c r="J220" s="18"/>
    </row>
    <row r="221" spans="2:10" ht="16" x14ac:dyDescent="0.2">
      <c r="B221" s="78">
        <v>3.6</v>
      </c>
      <c r="C221" s="102" t="s">
        <v>112</v>
      </c>
      <c r="D221" s="56" t="s">
        <v>404</v>
      </c>
      <c r="E221" s="8"/>
      <c r="F221" s="86" t="s">
        <v>278</v>
      </c>
      <c r="G221" s="31"/>
      <c r="H221" s="31" t="s">
        <v>5</v>
      </c>
      <c r="I221" s="31"/>
      <c r="J221" s="18"/>
    </row>
    <row r="222" spans="2:10" ht="30" customHeight="1" x14ac:dyDescent="0.2">
      <c r="B222" s="78">
        <v>3.6</v>
      </c>
      <c r="C222" s="102" t="s">
        <v>401</v>
      </c>
      <c r="D222" s="56" t="s">
        <v>405</v>
      </c>
      <c r="E222" s="8"/>
      <c r="F222" s="86" t="s">
        <v>278</v>
      </c>
      <c r="G222" s="31"/>
      <c r="H222" s="31" t="s">
        <v>5</v>
      </c>
      <c r="I222" s="31"/>
      <c r="J222" s="18"/>
    </row>
    <row r="223" spans="2:10" ht="30.75" customHeight="1" x14ac:dyDescent="0.2">
      <c r="B223" s="78">
        <v>3.6</v>
      </c>
      <c r="C223" s="126" t="s">
        <v>113</v>
      </c>
      <c r="D223" s="56" t="s">
        <v>406</v>
      </c>
      <c r="E223" s="8"/>
      <c r="F223" s="86" t="s">
        <v>278</v>
      </c>
      <c r="G223" s="11"/>
      <c r="H223" s="31" t="s">
        <v>5</v>
      </c>
      <c r="I223" s="31"/>
      <c r="J223" s="18"/>
    </row>
    <row r="224" spans="2:10" x14ac:dyDescent="0.2">
      <c r="G224" s="34">
        <f>COUNTIF(G210:G223,"x")</f>
        <v>0</v>
      </c>
      <c r="H224" s="34">
        <f>COUNTIF(H210:H223,"x")</f>
        <v>14</v>
      </c>
      <c r="I224" s="34">
        <f>COUNTIF(I210:I223,"x")</f>
        <v>0</v>
      </c>
      <c r="J224" s="92">
        <f>IF(I224=14,"NA",G224/(14-I224))</f>
        <v>0</v>
      </c>
    </row>
    <row r="225" spans="2:10" x14ac:dyDescent="0.2">
      <c r="C225" s="125"/>
      <c r="G225" s="26"/>
      <c r="H225" s="5"/>
    </row>
    <row r="226" spans="2:10" ht="33" customHeight="1" x14ac:dyDescent="0.2">
      <c r="B226" s="78">
        <v>3.7</v>
      </c>
      <c r="C226" s="102" t="s">
        <v>115</v>
      </c>
      <c r="D226" s="103" t="s">
        <v>114</v>
      </c>
      <c r="E226" s="8"/>
      <c r="F226" s="87" t="s">
        <v>278</v>
      </c>
      <c r="G226" s="41"/>
      <c r="H226" s="46"/>
      <c r="I226" s="46"/>
      <c r="J226" s="47"/>
    </row>
    <row r="227" spans="2:10" ht="16" x14ac:dyDescent="0.2">
      <c r="B227" s="78">
        <v>3.7</v>
      </c>
      <c r="C227" s="102" t="s">
        <v>116</v>
      </c>
      <c r="D227" s="104" t="s">
        <v>430</v>
      </c>
      <c r="E227" s="8"/>
      <c r="F227" s="86" t="s">
        <v>278</v>
      </c>
      <c r="G227" s="13"/>
      <c r="H227" s="10" t="s">
        <v>5</v>
      </c>
      <c r="I227" s="20"/>
      <c r="J227" s="18"/>
    </row>
    <row r="228" spans="2:10" ht="16" x14ac:dyDescent="0.2">
      <c r="B228" s="78">
        <v>3.7</v>
      </c>
      <c r="C228" s="102" t="s">
        <v>117</v>
      </c>
      <c r="D228" s="120" t="s">
        <v>429</v>
      </c>
      <c r="E228" s="8"/>
      <c r="F228" s="86" t="s">
        <v>278</v>
      </c>
      <c r="G228" s="10"/>
      <c r="H228" s="10" t="s">
        <v>5</v>
      </c>
      <c r="I228" s="20"/>
      <c r="J228" s="18"/>
    </row>
    <row r="229" spans="2:10" ht="16" x14ac:dyDescent="0.2">
      <c r="B229" s="78">
        <v>3.7</v>
      </c>
      <c r="C229" s="102" t="s">
        <v>118</v>
      </c>
      <c r="D229" s="120" t="s">
        <v>429</v>
      </c>
      <c r="E229" s="8"/>
      <c r="F229" s="86" t="s">
        <v>278</v>
      </c>
      <c r="G229" s="10"/>
      <c r="H229" s="10" t="s">
        <v>5</v>
      </c>
      <c r="I229" s="20"/>
      <c r="J229" s="18"/>
    </row>
    <row r="230" spans="2:10" ht="16" x14ac:dyDescent="0.2">
      <c r="B230" s="78">
        <v>3.7</v>
      </c>
      <c r="C230" s="102" t="s">
        <v>119</v>
      </c>
      <c r="D230" s="120" t="s">
        <v>429</v>
      </c>
      <c r="E230" s="8"/>
      <c r="F230" s="86" t="s">
        <v>278</v>
      </c>
      <c r="G230" s="10"/>
      <c r="H230" s="10" t="s">
        <v>5</v>
      </c>
      <c r="I230" s="20"/>
      <c r="J230" s="18"/>
    </row>
    <row r="231" spans="2:10" ht="32" x14ac:dyDescent="0.2">
      <c r="B231" s="78">
        <v>3.7</v>
      </c>
      <c r="C231" s="102" t="s">
        <v>120</v>
      </c>
      <c r="D231" s="120" t="s">
        <v>429</v>
      </c>
      <c r="E231" s="8"/>
      <c r="F231" s="86" t="s">
        <v>278</v>
      </c>
      <c r="G231" s="10"/>
      <c r="H231" s="10" t="s">
        <v>5</v>
      </c>
      <c r="I231" s="20"/>
      <c r="J231" s="18"/>
    </row>
    <row r="232" spans="2:10" ht="16" x14ac:dyDescent="0.2">
      <c r="B232" s="78">
        <v>3.7</v>
      </c>
      <c r="C232" s="102" t="s">
        <v>121</v>
      </c>
      <c r="D232" s="120" t="s">
        <v>429</v>
      </c>
      <c r="E232" s="8"/>
      <c r="F232" s="86" t="s">
        <v>278</v>
      </c>
      <c r="G232" s="10"/>
      <c r="H232" s="10" t="s">
        <v>5</v>
      </c>
      <c r="I232" s="20"/>
      <c r="J232" s="18"/>
    </row>
    <row r="233" spans="2:10" ht="14.25" customHeight="1" x14ac:dyDescent="0.2">
      <c r="B233" s="78">
        <v>3.7</v>
      </c>
      <c r="C233" s="102" t="s">
        <v>407</v>
      </c>
      <c r="D233" s="120" t="s">
        <v>429</v>
      </c>
      <c r="E233" s="8"/>
      <c r="F233" s="86" t="s">
        <v>278</v>
      </c>
      <c r="G233" s="10"/>
      <c r="H233" s="10" t="s">
        <v>5</v>
      </c>
      <c r="I233" s="20"/>
      <c r="J233" s="18"/>
    </row>
    <row r="234" spans="2:10" ht="32.25" customHeight="1" x14ac:dyDescent="0.2">
      <c r="B234" s="78">
        <v>3.7</v>
      </c>
      <c r="C234" s="102" t="s">
        <v>408</v>
      </c>
      <c r="D234" s="120" t="s">
        <v>429</v>
      </c>
      <c r="E234" s="8"/>
      <c r="F234" s="86" t="s">
        <v>278</v>
      </c>
      <c r="G234" s="10"/>
      <c r="H234" s="10" t="s">
        <v>5</v>
      </c>
      <c r="I234" s="20"/>
      <c r="J234" s="18"/>
    </row>
    <row r="235" spans="2:10" ht="16" x14ac:dyDescent="0.2">
      <c r="B235" s="78">
        <v>3.7</v>
      </c>
      <c r="C235" s="102" t="s">
        <v>122</v>
      </c>
      <c r="D235" s="120" t="s">
        <v>429</v>
      </c>
      <c r="E235" s="8"/>
      <c r="F235" s="86" t="s">
        <v>278</v>
      </c>
      <c r="G235" s="10"/>
      <c r="H235" s="10" t="s">
        <v>5</v>
      </c>
      <c r="I235" s="20"/>
      <c r="J235" s="18"/>
    </row>
    <row r="236" spans="2:10" ht="30" customHeight="1" x14ac:dyDescent="0.2">
      <c r="B236" s="78">
        <v>3.7</v>
      </c>
      <c r="C236" s="102" t="s">
        <v>409</v>
      </c>
      <c r="D236" s="120" t="s">
        <v>429</v>
      </c>
      <c r="E236" s="8"/>
      <c r="F236" s="86" t="s">
        <v>278</v>
      </c>
      <c r="G236" s="10"/>
      <c r="H236" s="10" t="s">
        <v>5</v>
      </c>
      <c r="I236" s="20"/>
      <c r="J236" s="18"/>
    </row>
    <row r="237" spans="2:10" ht="16" x14ac:dyDescent="0.2">
      <c r="B237" s="78">
        <v>3.7</v>
      </c>
      <c r="C237" s="102" t="s">
        <v>411</v>
      </c>
      <c r="D237" s="120" t="s">
        <v>429</v>
      </c>
      <c r="E237" s="8"/>
      <c r="F237" s="86" t="s">
        <v>278</v>
      </c>
      <c r="G237" s="10"/>
      <c r="H237" s="10" t="s">
        <v>5</v>
      </c>
      <c r="I237" s="20"/>
      <c r="J237" s="18"/>
    </row>
    <row r="238" spans="2:10" ht="16" x14ac:dyDescent="0.2">
      <c r="B238" s="78">
        <v>3.7</v>
      </c>
      <c r="C238" s="102" t="s">
        <v>123</v>
      </c>
      <c r="D238" s="120" t="s">
        <v>431</v>
      </c>
      <c r="E238" s="8"/>
      <c r="F238" s="86" t="s">
        <v>278</v>
      </c>
      <c r="G238" s="10"/>
      <c r="H238" s="10" t="s">
        <v>5</v>
      </c>
      <c r="I238" s="20"/>
      <c r="J238" s="18"/>
    </row>
    <row r="239" spans="2:10" ht="15.75" customHeight="1" x14ac:dyDescent="0.2">
      <c r="B239" s="78">
        <v>3.7</v>
      </c>
      <c r="C239" s="102" t="s">
        <v>410</v>
      </c>
      <c r="D239" s="120" t="s">
        <v>431</v>
      </c>
      <c r="E239" s="8"/>
      <c r="F239" s="86" t="s">
        <v>278</v>
      </c>
      <c r="G239" s="10"/>
      <c r="H239" s="10" t="s">
        <v>5</v>
      </c>
      <c r="I239" s="20"/>
      <c r="J239" s="18"/>
    </row>
    <row r="240" spans="2:10" ht="47.25" customHeight="1" x14ac:dyDescent="0.2">
      <c r="B240" s="78">
        <v>3.7</v>
      </c>
      <c r="C240" s="102" t="s">
        <v>412</v>
      </c>
      <c r="D240" s="120" t="s">
        <v>431</v>
      </c>
      <c r="E240" s="8"/>
      <c r="F240" s="86" t="s">
        <v>278</v>
      </c>
      <c r="G240" s="10"/>
      <c r="H240" s="10" t="s">
        <v>5</v>
      </c>
      <c r="I240" s="20"/>
      <c r="J240" s="18"/>
    </row>
    <row r="241" spans="2:10" ht="32" x14ac:dyDescent="0.2">
      <c r="B241" s="78">
        <v>3.7</v>
      </c>
      <c r="C241" s="102" t="s">
        <v>413</v>
      </c>
      <c r="D241" s="120" t="s">
        <v>431</v>
      </c>
      <c r="E241" s="8"/>
      <c r="F241" s="86" t="s">
        <v>278</v>
      </c>
      <c r="G241" s="10"/>
      <c r="H241" s="10" t="s">
        <v>5</v>
      </c>
      <c r="I241" s="20"/>
      <c r="J241" s="18"/>
    </row>
    <row r="242" spans="2:10" ht="48.75" customHeight="1" x14ac:dyDescent="0.2">
      <c r="B242" s="78">
        <v>3.7</v>
      </c>
      <c r="C242" s="102" t="s">
        <v>414</v>
      </c>
      <c r="D242" s="120" t="s">
        <v>431</v>
      </c>
      <c r="E242" s="8"/>
      <c r="F242" s="86" t="s">
        <v>278</v>
      </c>
      <c r="G242" s="10"/>
      <c r="H242" s="10" t="s">
        <v>5</v>
      </c>
      <c r="I242" s="20"/>
      <c r="J242" s="18"/>
    </row>
    <row r="243" spans="2:10" ht="16" x14ac:dyDescent="0.2">
      <c r="B243" s="78">
        <v>3.7</v>
      </c>
      <c r="C243" s="102" t="s">
        <v>415</v>
      </c>
      <c r="D243" s="120" t="s">
        <v>431</v>
      </c>
      <c r="E243" s="8"/>
      <c r="F243" s="86" t="s">
        <v>278</v>
      </c>
      <c r="G243" s="10"/>
      <c r="H243" s="10" t="s">
        <v>5</v>
      </c>
      <c r="I243" s="20"/>
      <c r="J243" s="18"/>
    </row>
    <row r="244" spans="2:10" ht="48" customHeight="1" x14ac:dyDescent="0.2">
      <c r="B244" s="78">
        <v>3.7</v>
      </c>
      <c r="C244" s="102" t="s">
        <v>416</v>
      </c>
      <c r="D244" s="120" t="s">
        <v>431</v>
      </c>
      <c r="E244" s="8"/>
      <c r="F244" s="86" t="s">
        <v>278</v>
      </c>
      <c r="G244" s="10"/>
      <c r="H244" s="10" t="s">
        <v>5</v>
      </c>
      <c r="I244" s="20"/>
      <c r="J244" s="18"/>
    </row>
    <row r="245" spans="2:10" ht="16" x14ac:dyDescent="0.2">
      <c r="B245" s="78">
        <v>3.7</v>
      </c>
      <c r="C245" s="102" t="s">
        <v>417</v>
      </c>
      <c r="D245" s="120" t="s">
        <v>431</v>
      </c>
      <c r="E245" s="8"/>
      <c r="F245" s="86" t="s">
        <v>278</v>
      </c>
      <c r="G245" s="10"/>
      <c r="H245" s="10" t="s">
        <v>5</v>
      </c>
      <c r="I245" s="20"/>
      <c r="J245" s="18"/>
    </row>
    <row r="246" spans="2:10" ht="16" x14ac:dyDescent="0.2">
      <c r="B246" s="78">
        <v>3.7</v>
      </c>
      <c r="C246" s="102" t="s">
        <v>418</v>
      </c>
      <c r="D246" s="120" t="s">
        <v>431</v>
      </c>
      <c r="E246" s="8"/>
      <c r="F246" s="86" t="s">
        <v>278</v>
      </c>
      <c r="G246" s="10"/>
      <c r="H246" s="10" t="s">
        <v>5</v>
      </c>
      <c r="I246" s="20"/>
      <c r="J246" s="18"/>
    </row>
    <row r="247" spans="2:10" ht="15" customHeight="1" x14ac:dyDescent="0.2">
      <c r="B247" s="78">
        <v>3.7</v>
      </c>
      <c r="C247" s="102" t="s">
        <v>419</v>
      </c>
      <c r="D247" s="120" t="s">
        <v>431</v>
      </c>
      <c r="E247" s="8"/>
      <c r="F247" s="86" t="s">
        <v>278</v>
      </c>
      <c r="G247" s="10"/>
      <c r="H247" s="10" t="s">
        <v>5</v>
      </c>
      <c r="I247" s="20"/>
      <c r="J247" s="18"/>
    </row>
    <row r="248" spans="2:10" ht="16" x14ac:dyDescent="0.2">
      <c r="B248" s="78">
        <v>3.7</v>
      </c>
      <c r="C248" s="102" t="s">
        <v>124</v>
      </c>
      <c r="D248" s="120" t="s">
        <v>431</v>
      </c>
      <c r="E248" s="8"/>
      <c r="F248" s="86" t="s">
        <v>278</v>
      </c>
      <c r="G248" s="10"/>
      <c r="H248" s="10" t="s">
        <v>5</v>
      </c>
      <c r="I248" s="20"/>
      <c r="J248" s="18"/>
    </row>
    <row r="249" spans="2:10" ht="32" x14ac:dyDescent="0.2">
      <c r="B249" s="78">
        <v>3.7</v>
      </c>
      <c r="C249" s="102" t="s">
        <v>420</v>
      </c>
      <c r="D249" s="120" t="s">
        <v>431</v>
      </c>
      <c r="E249" s="8"/>
      <c r="F249" s="86" t="s">
        <v>278</v>
      </c>
      <c r="G249" s="10"/>
      <c r="H249" s="10" t="s">
        <v>5</v>
      </c>
      <c r="I249" s="20"/>
      <c r="J249" s="18"/>
    </row>
    <row r="250" spans="2:10" ht="32" x14ac:dyDescent="0.2">
      <c r="B250" s="78">
        <v>3.7</v>
      </c>
      <c r="C250" s="102" t="s">
        <v>421</v>
      </c>
      <c r="D250" s="120" t="s">
        <v>431</v>
      </c>
      <c r="E250" s="8"/>
      <c r="F250" s="86" t="s">
        <v>278</v>
      </c>
      <c r="G250" s="10"/>
      <c r="H250" s="10" t="s">
        <v>5</v>
      </c>
      <c r="I250" s="20"/>
      <c r="J250" s="18"/>
    </row>
    <row r="251" spans="2:10" ht="48" x14ac:dyDescent="0.2">
      <c r="B251" s="78">
        <v>3.7</v>
      </c>
      <c r="C251" s="102" t="s">
        <v>422</v>
      </c>
      <c r="D251" s="120" t="s">
        <v>431</v>
      </c>
      <c r="E251" s="8"/>
      <c r="F251" s="86" t="s">
        <v>278</v>
      </c>
      <c r="G251" s="10"/>
      <c r="H251" s="10" t="s">
        <v>5</v>
      </c>
      <c r="I251" s="20"/>
      <c r="J251" s="18"/>
    </row>
    <row r="252" spans="2:10" ht="48" x14ac:dyDescent="0.2">
      <c r="B252" s="78">
        <v>3.7</v>
      </c>
      <c r="C252" s="102" t="s">
        <v>423</v>
      </c>
      <c r="D252" s="120" t="s">
        <v>431</v>
      </c>
      <c r="E252" s="8"/>
      <c r="F252" s="86" t="s">
        <v>278</v>
      </c>
      <c r="G252" s="10"/>
      <c r="H252" s="10" t="s">
        <v>5</v>
      </c>
      <c r="I252" s="20"/>
      <c r="J252" s="18"/>
    </row>
    <row r="253" spans="2:10" ht="33.75" customHeight="1" x14ac:dyDescent="0.2">
      <c r="B253" s="78">
        <v>3.7</v>
      </c>
      <c r="C253" s="102" t="s">
        <v>424</v>
      </c>
      <c r="D253" s="120" t="s">
        <v>431</v>
      </c>
      <c r="E253" s="8"/>
      <c r="F253" s="86" t="s">
        <v>278</v>
      </c>
      <c r="G253" s="10"/>
      <c r="H253" s="10" t="s">
        <v>5</v>
      </c>
      <c r="I253" s="20"/>
      <c r="J253" s="18"/>
    </row>
    <row r="254" spans="2:10" ht="32" x14ac:dyDescent="0.2">
      <c r="B254" s="78">
        <v>3.7</v>
      </c>
      <c r="C254" s="102" t="s">
        <v>425</v>
      </c>
      <c r="D254" s="120" t="s">
        <v>431</v>
      </c>
      <c r="E254" s="8"/>
      <c r="F254" s="86" t="s">
        <v>278</v>
      </c>
      <c r="G254" s="10"/>
      <c r="H254" s="10" t="s">
        <v>5</v>
      </c>
      <c r="I254" s="20"/>
      <c r="J254" s="18"/>
    </row>
    <row r="255" spans="2:10" ht="32" x14ac:dyDescent="0.2">
      <c r="B255" s="78">
        <v>3.7</v>
      </c>
      <c r="C255" s="102" t="s">
        <v>426</v>
      </c>
      <c r="D255" s="120" t="s">
        <v>431</v>
      </c>
      <c r="E255" s="8"/>
      <c r="F255" s="86" t="s">
        <v>278</v>
      </c>
      <c r="G255" s="10"/>
      <c r="H255" s="10" t="s">
        <v>5</v>
      </c>
      <c r="I255" s="20"/>
      <c r="J255" s="18"/>
    </row>
    <row r="256" spans="2:10" ht="16" x14ac:dyDescent="0.2">
      <c r="B256" s="78">
        <v>3.7</v>
      </c>
      <c r="C256" s="102" t="s">
        <v>427</v>
      </c>
      <c r="D256" s="120" t="s">
        <v>431</v>
      </c>
      <c r="E256" s="8"/>
      <c r="F256" s="86" t="s">
        <v>278</v>
      </c>
      <c r="G256" s="10"/>
      <c r="H256" s="10" t="s">
        <v>5</v>
      </c>
      <c r="I256" s="20"/>
      <c r="J256" s="18"/>
    </row>
    <row r="257" spans="2:10" ht="16" x14ac:dyDescent="0.2">
      <c r="B257" s="78">
        <v>3.7</v>
      </c>
      <c r="C257" s="102" t="s">
        <v>125</v>
      </c>
      <c r="D257" s="120" t="s">
        <v>432</v>
      </c>
      <c r="E257" s="8"/>
      <c r="F257" s="86" t="s">
        <v>278</v>
      </c>
      <c r="G257" s="10"/>
      <c r="H257" s="10" t="s">
        <v>5</v>
      </c>
      <c r="I257" s="20"/>
      <c r="J257" s="18"/>
    </row>
    <row r="258" spans="2:10" ht="48.75" customHeight="1" x14ac:dyDescent="0.2">
      <c r="B258" s="78">
        <v>3.7</v>
      </c>
      <c r="C258" s="102" t="s">
        <v>428</v>
      </c>
      <c r="D258" s="120" t="s">
        <v>432</v>
      </c>
      <c r="E258" s="8"/>
      <c r="F258" s="86" t="s">
        <v>278</v>
      </c>
      <c r="G258" s="10"/>
      <c r="H258" s="10" t="s">
        <v>5</v>
      </c>
      <c r="I258" s="20"/>
      <c r="J258" s="18"/>
    </row>
    <row r="259" spans="2:10" ht="48" x14ac:dyDescent="0.2">
      <c r="B259" s="78">
        <v>3.7</v>
      </c>
      <c r="C259" s="126" t="s">
        <v>126</v>
      </c>
      <c r="D259" s="120" t="s">
        <v>432</v>
      </c>
      <c r="E259" s="8"/>
      <c r="F259" s="86" t="s">
        <v>278</v>
      </c>
      <c r="G259" s="8"/>
      <c r="H259" s="10" t="s">
        <v>5</v>
      </c>
      <c r="I259" s="20"/>
      <c r="J259" s="18"/>
    </row>
    <row r="260" spans="2:10" x14ac:dyDescent="0.2">
      <c r="G260" s="34">
        <f>COUNTIF(G227:G259,"x")</f>
        <v>0</v>
      </c>
      <c r="H260" s="34">
        <f>COUNTIF(H227:H259,"x")</f>
        <v>33</v>
      </c>
      <c r="I260" s="34">
        <f>COUNTIF(I227:I259,"x")</f>
        <v>0</v>
      </c>
      <c r="J260" s="92">
        <f>IF(I260=33,"NA",G260/(33-I260))</f>
        <v>0</v>
      </c>
    </row>
    <row r="261" spans="2:10" x14ac:dyDescent="0.2">
      <c r="G261" s="2"/>
      <c r="H261" s="2"/>
    </row>
    <row r="262" spans="2:10" ht="32" x14ac:dyDescent="0.2">
      <c r="B262" s="78">
        <v>3.8</v>
      </c>
      <c r="C262" s="130" t="s">
        <v>128</v>
      </c>
      <c r="D262" s="103" t="s">
        <v>127</v>
      </c>
      <c r="E262" s="9"/>
      <c r="F262" s="87" t="s">
        <v>278</v>
      </c>
      <c r="G262" s="60"/>
      <c r="H262" s="66"/>
      <c r="I262" s="66"/>
      <c r="J262" s="67"/>
    </row>
    <row r="263" spans="2:10" ht="16" x14ac:dyDescent="0.2">
      <c r="B263" s="78">
        <v>3.8</v>
      </c>
      <c r="C263" s="130" t="s">
        <v>116</v>
      </c>
      <c r="D263" s="120" t="s">
        <v>433</v>
      </c>
      <c r="E263" s="22"/>
      <c r="F263" s="86" t="s">
        <v>278</v>
      </c>
      <c r="G263" s="69"/>
      <c r="H263" s="53"/>
      <c r="I263" s="53"/>
      <c r="J263" s="70"/>
    </row>
    <row r="264" spans="2:10" ht="16" x14ac:dyDescent="0.2">
      <c r="B264" s="78">
        <v>3.8</v>
      </c>
      <c r="C264" s="130" t="s">
        <v>129</v>
      </c>
      <c r="D264" s="120" t="s">
        <v>433</v>
      </c>
      <c r="E264" s="22"/>
      <c r="F264" s="86" t="s">
        <v>278</v>
      </c>
      <c r="G264" s="51"/>
      <c r="H264" s="52"/>
      <c r="I264" s="52"/>
      <c r="J264" s="68"/>
    </row>
    <row r="265" spans="2:10" ht="32" x14ac:dyDescent="0.2">
      <c r="B265" s="78">
        <v>3.8</v>
      </c>
      <c r="C265" s="130" t="s">
        <v>435</v>
      </c>
      <c r="D265" s="120" t="s">
        <v>433</v>
      </c>
      <c r="E265" s="22"/>
      <c r="F265" s="86" t="s">
        <v>278</v>
      </c>
      <c r="G265" s="14"/>
      <c r="H265" s="14" t="s">
        <v>5</v>
      </c>
      <c r="I265" s="14"/>
      <c r="J265" s="32"/>
    </row>
    <row r="266" spans="2:10" ht="16" x14ac:dyDescent="0.2">
      <c r="B266" s="78">
        <v>3.8</v>
      </c>
      <c r="C266" s="130" t="s">
        <v>436</v>
      </c>
      <c r="D266" s="120" t="s">
        <v>433</v>
      </c>
      <c r="E266" s="22"/>
      <c r="F266" s="86" t="s">
        <v>278</v>
      </c>
      <c r="G266" s="8"/>
      <c r="H266" s="8" t="s">
        <v>5</v>
      </c>
      <c r="I266" s="8"/>
      <c r="J266" s="18"/>
    </row>
    <row r="267" spans="2:10" ht="16" x14ac:dyDescent="0.2">
      <c r="B267" s="78">
        <v>3.8</v>
      </c>
      <c r="C267" s="130" t="s">
        <v>437</v>
      </c>
      <c r="D267" s="120" t="s">
        <v>433</v>
      </c>
      <c r="E267" s="22"/>
      <c r="F267" s="86" t="s">
        <v>278</v>
      </c>
      <c r="G267" s="8"/>
      <c r="H267" s="8" t="s">
        <v>5</v>
      </c>
      <c r="I267" s="8"/>
      <c r="J267" s="18"/>
    </row>
    <row r="268" spans="2:10" ht="16" x14ac:dyDescent="0.2">
      <c r="B268" s="78">
        <v>3.8</v>
      </c>
      <c r="C268" s="130" t="s">
        <v>438</v>
      </c>
      <c r="D268" s="120" t="s">
        <v>433</v>
      </c>
      <c r="E268" s="22"/>
      <c r="F268" s="86" t="s">
        <v>278</v>
      </c>
      <c r="G268" s="8"/>
      <c r="H268" s="8" t="s">
        <v>5</v>
      </c>
      <c r="I268" s="8"/>
      <c r="J268" s="18"/>
    </row>
    <row r="269" spans="2:10" ht="16" x14ac:dyDescent="0.2">
      <c r="B269" s="78">
        <v>3.8</v>
      </c>
      <c r="C269" s="130" t="s">
        <v>439</v>
      </c>
      <c r="D269" s="120" t="s">
        <v>433</v>
      </c>
      <c r="E269" s="22"/>
      <c r="F269" s="86" t="s">
        <v>278</v>
      </c>
      <c r="G269" s="8"/>
      <c r="H269" s="8" t="s">
        <v>5</v>
      </c>
      <c r="I269" s="8"/>
      <c r="J269" s="18"/>
    </row>
    <row r="270" spans="2:10" ht="16" x14ac:dyDescent="0.2">
      <c r="B270" s="78">
        <v>3.8</v>
      </c>
      <c r="C270" s="130" t="s">
        <v>440</v>
      </c>
      <c r="D270" s="120" t="s">
        <v>433</v>
      </c>
      <c r="E270" s="22"/>
      <c r="F270" s="86" t="s">
        <v>278</v>
      </c>
      <c r="G270" s="8"/>
      <c r="H270" s="8" t="s">
        <v>5</v>
      </c>
      <c r="I270" s="8"/>
      <c r="J270" s="18"/>
    </row>
    <row r="271" spans="2:10" ht="16" x14ac:dyDescent="0.2">
      <c r="B271" s="78">
        <v>3.8</v>
      </c>
      <c r="C271" s="130" t="s">
        <v>441</v>
      </c>
      <c r="D271" s="120" t="s">
        <v>433</v>
      </c>
      <c r="E271" s="22"/>
      <c r="F271" s="86" t="s">
        <v>278</v>
      </c>
      <c r="G271" s="8"/>
      <c r="H271" s="8" t="s">
        <v>5</v>
      </c>
      <c r="I271" s="8"/>
      <c r="J271" s="18"/>
    </row>
    <row r="272" spans="2:10" ht="30.75" customHeight="1" x14ac:dyDescent="0.2">
      <c r="B272" s="78">
        <v>3.8</v>
      </c>
      <c r="C272" s="130" t="s">
        <v>407</v>
      </c>
      <c r="D272" s="120" t="s">
        <v>433</v>
      </c>
      <c r="E272" s="22"/>
      <c r="F272" s="86" t="s">
        <v>278</v>
      </c>
      <c r="G272" s="8"/>
      <c r="H272" s="8" t="s">
        <v>5</v>
      </c>
      <c r="I272" s="8"/>
      <c r="J272" s="18"/>
    </row>
    <row r="273" spans="2:10" ht="16" x14ac:dyDescent="0.2">
      <c r="B273" s="78">
        <v>3.8</v>
      </c>
      <c r="C273" s="130" t="s">
        <v>442</v>
      </c>
      <c r="D273" s="120" t="s">
        <v>433</v>
      </c>
      <c r="E273" s="22"/>
      <c r="F273" s="86" t="s">
        <v>278</v>
      </c>
      <c r="G273" s="8"/>
      <c r="H273" s="8" t="s">
        <v>5</v>
      </c>
      <c r="I273" s="8"/>
      <c r="J273" s="18"/>
    </row>
    <row r="274" spans="2:10" ht="16" x14ac:dyDescent="0.2">
      <c r="B274" s="78">
        <v>3.8</v>
      </c>
      <c r="C274" s="130" t="s">
        <v>443</v>
      </c>
      <c r="D274" s="120" t="s">
        <v>433</v>
      </c>
      <c r="E274" s="22"/>
      <c r="F274" s="86" t="s">
        <v>278</v>
      </c>
      <c r="G274" s="8"/>
      <c r="H274" s="8" t="s">
        <v>5</v>
      </c>
      <c r="I274" s="8"/>
      <c r="J274" s="18"/>
    </row>
    <row r="275" spans="2:10" ht="32" x14ac:dyDescent="0.2">
      <c r="B275" s="78">
        <v>3.8</v>
      </c>
      <c r="C275" s="130" t="s">
        <v>444</v>
      </c>
      <c r="D275" s="120" t="s">
        <v>433</v>
      </c>
      <c r="E275" s="22"/>
      <c r="F275" s="86" t="s">
        <v>278</v>
      </c>
      <c r="G275" s="8"/>
      <c r="H275" s="8" t="s">
        <v>5</v>
      </c>
      <c r="I275" s="8"/>
      <c r="J275" s="18"/>
    </row>
    <row r="276" spans="2:10" ht="16" x14ac:dyDescent="0.2">
      <c r="B276" s="78">
        <v>3.8</v>
      </c>
      <c r="C276" s="130" t="s">
        <v>445</v>
      </c>
      <c r="D276" s="120" t="s">
        <v>433</v>
      </c>
      <c r="E276" s="22"/>
      <c r="F276" s="86" t="s">
        <v>278</v>
      </c>
      <c r="G276" s="20"/>
      <c r="H276" s="20" t="s">
        <v>5</v>
      </c>
      <c r="I276" s="20"/>
      <c r="J276" s="64"/>
    </row>
    <row r="277" spans="2:10" ht="26" x14ac:dyDescent="0.2">
      <c r="B277" s="78">
        <v>3.8</v>
      </c>
      <c r="C277" s="131" t="s">
        <v>130</v>
      </c>
      <c r="D277" s="120" t="s">
        <v>434</v>
      </c>
      <c r="E277" s="22"/>
      <c r="F277" s="87" t="s">
        <v>278</v>
      </c>
      <c r="G277" s="41"/>
      <c r="H277" s="46"/>
      <c r="I277" s="46"/>
      <c r="J277" s="47"/>
    </row>
    <row r="278" spans="2:10" ht="16" x14ac:dyDescent="0.2">
      <c r="B278" s="78">
        <v>3.8</v>
      </c>
      <c r="C278" s="130" t="s">
        <v>410</v>
      </c>
      <c r="D278" s="120" t="s">
        <v>434</v>
      </c>
      <c r="E278" s="22"/>
      <c r="F278" s="86" t="s">
        <v>278</v>
      </c>
      <c r="G278" s="14"/>
      <c r="H278" s="14" t="s">
        <v>5</v>
      </c>
      <c r="I278" s="14"/>
      <c r="J278" s="32"/>
    </row>
    <row r="279" spans="2:10" ht="16" x14ac:dyDescent="0.2">
      <c r="B279" s="78">
        <v>3.8</v>
      </c>
      <c r="C279" s="130" t="s">
        <v>446</v>
      </c>
      <c r="D279" s="120" t="s">
        <v>434</v>
      </c>
      <c r="E279" s="22"/>
      <c r="F279" s="86" t="s">
        <v>278</v>
      </c>
      <c r="G279" s="8"/>
      <c r="H279" s="8" t="s">
        <v>5</v>
      </c>
      <c r="I279" s="8"/>
      <c r="J279" s="18"/>
    </row>
    <row r="280" spans="2:10" ht="16" x14ac:dyDescent="0.2">
      <c r="B280" s="78">
        <v>3.8</v>
      </c>
      <c r="C280" s="130" t="s">
        <v>447</v>
      </c>
      <c r="D280" s="120" t="s">
        <v>434</v>
      </c>
      <c r="E280" s="22"/>
      <c r="F280" s="86" t="s">
        <v>278</v>
      </c>
      <c r="G280" s="8"/>
      <c r="H280" s="8" t="s">
        <v>5</v>
      </c>
      <c r="I280" s="8"/>
      <c r="J280" s="18"/>
    </row>
    <row r="281" spans="2:10" ht="16" x14ac:dyDescent="0.2">
      <c r="B281" s="78">
        <v>3.8</v>
      </c>
      <c r="C281" s="130" t="s">
        <v>448</v>
      </c>
      <c r="D281" s="120" t="s">
        <v>434</v>
      </c>
      <c r="E281" s="22"/>
      <c r="F281" s="86" t="s">
        <v>278</v>
      </c>
      <c r="G281" s="8"/>
      <c r="H281" s="8" t="s">
        <v>5</v>
      </c>
      <c r="I281" s="8"/>
      <c r="J281" s="18"/>
    </row>
    <row r="282" spans="2:10" ht="16" x14ac:dyDescent="0.2">
      <c r="B282" s="78">
        <v>3.8</v>
      </c>
      <c r="C282" s="130" t="s">
        <v>449</v>
      </c>
      <c r="D282" s="120" t="s">
        <v>434</v>
      </c>
      <c r="E282" s="22"/>
      <c r="F282" s="86" t="s">
        <v>278</v>
      </c>
      <c r="G282" s="8"/>
      <c r="H282" s="8" t="s">
        <v>5</v>
      </c>
      <c r="I282" s="8"/>
      <c r="J282" s="18"/>
    </row>
    <row r="283" spans="2:10" ht="32" x14ac:dyDescent="0.2">
      <c r="B283" s="78">
        <v>3.8</v>
      </c>
      <c r="C283" s="130" t="s">
        <v>450</v>
      </c>
      <c r="D283" s="120" t="s">
        <v>434</v>
      </c>
      <c r="E283" s="22"/>
      <c r="F283" s="86" t="s">
        <v>278</v>
      </c>
      <c r="G283" s="8"/>
      <c r="H283" s="8" t="s">
        <v>5</v>
      </c>
      <c r="I283" s="8"/>
      <c r="J283" s="18"/>
    </row>
    <row r="284" spans="2:10" ht="16" x14ac:dyDescent="0.2">
      <c r="B284" s="78">
        <v>3.8</v>
      </c>
      <c r="C284" s="130" t="s">
        <v>451</v>
      </c>
      <c r="D284" s="120" t="s">
        <v>434</v>
      </c>
      <c r="E284" s="22"/>
      <c r="F284" s="86" t="s">
        <v>278</v>
      </c>
      <c r="G284" s="8"/>
      <c r="H284" s="8" t="s">
        <v>5</v>
      </c>
      <c r="I284" s="8"/>
      <c r="J284" s="18"/>
    </row>
    <row r="285" spans="2:10" ht="32.25" customHeight="1" x14ac:dyDescent="0.2">
      <c r="B285" s="78">
        <v>3.8</v>
      </c>
      <c r="C285" s="130" t="s">
        <v>452</v>
      </c>
      <c r="D285" s="120" t="s">
        <v>434</v>
      </c>
      <c r="E285" s="22"/>
      <c r="F285" s="86" t="s">
        <v>278</v>
      </c>
      <c r="G285" s="8"/>
      <c r="H285" s="8" t="s">
        <v>5</v>
      </c>
      <c r="I285" s="8"/>
      <c r="J285" s="18"/>
    </row>
    <row r="286" spans="2:10" ht="32" x14ac:dyDescent="0.2">
      <c r="B286" s="78">
        <v>3.8</v>
      </c>
      <c r="C286" s="130" t="s">
        <v>453</v>
      </c>
      <c r="D286" s="120" t="s">
        <v>434</v>
      </c>
      <c r="E286" s="22"/>
      <c r="F286" s="86" t="s">
        <v>278</v>
      </c>
      <c r="G286" s="8"/>
      <c r="H286" s="8" t="s">
        <v>5</v>
      </c>
      <c r="I286" s="8"/>
      <c r="J286" s="18"/>
    </row>
    <row r="287" spans="2:10" ht="32" x14ac:dyDescent="0.2">
      <c r="B287" s="78">
        <v>3.8</v>
      </c>
      <c r="C287" s="130" t="s">
        <v>454</v>
      </c>
      <c r="D287" s="120" t="s">
        <v>434</v>
      </c>
      <c r="E287" s="22"/>
      <c r="F287" s="86" t="s">
        <v>278</v>
      </c>
      <c r="G287" s="8"/>
      <c r="H287" s="8" t="s">
        <v>5</v>
      </c>
      <c r="I287" s="8"/>
      <c r="J287" s="18"/>
    </row>
    <row r="288" spans="2:10" ht="32" x14ac:dyDescent="0.2">
      <c r="B288" s="78">
        <v>3.8</v>
      </c>
      <c r="C288" s="130" t="s">
        <v>455</v>
      </c>
      <c r="D288" s="120" t="s">
        <v>434</v>
      </c>
      <c r="E288" s="22"/>
      <c r="F288" s="86" t="s">
        <v>278</v>
      </c>
      <c r="G288" s="8"/>
      <c r="H288" s="8" t="s">
        <v>5</v>
      </c>
      <c r="I288" s="8"/>
      <c r="J288" s="18"/>
    </row>
    <row r="289" spans="2:10" ht="16" x14ac:dyDescent="0.2">
      <c r="B289" s="78">
        <v>3.8</v>
      </c>
      <c r="C289" s="130" t="s">
        <v>456</v>
      </c>
      <c r="D289" s="120" t="s">
        <v>434</v>
      </c>
      <c r="E289" s="22"/>
      <c r="F289" s="86" t="s">
        <v>278</v>
      </c>
      <c r="G289" s="20"/>
      <c r="H289" s="20" t="s">
        <v>5</v>
      </c>
      <c r="I289" s="20"/>
      <c r="J289" s="64"/>
    </row>
    <row r="290" spans="2:10" ht="26" x14ac:dyDescent="0.2">
      <c r="B290" s="78">
        <v>3.8</v>
      </c>
      <c r="C290" s="131" t="s">
        <v>131</v>
      </c>
      <c r="D290" s="120" t="s">
        <v>457</v>
      </c>
      <c r="E290" s="22"/>
      <c r="F290" s="87" t="s">
        <v>278</v>
      </c>
      <c r="G290" s="41"/>
      <c r="H290" s="46"/>
      <c r="I290" s="46"/>
      <c r="J290" s="47"/>
    </row>
    <row r="291" spans="2:10" ht="16" x14ac:dyDescent="0.2">
      <c r="B291" s="78">
        <v>3.8</v>
      </c>
      <c r="C291" s="132" t="s">
        <v>132</v>
      </c>
      <c r="D291" s="120" t="s">
        <v>458</v>
      </c>
      <c r="E291" s="21"/>
      <c r="F291" s="86" t="s">
        <v>278</v>
      </c>
      <c r="G291" s="14"/>
      <c r="H291" s="14" t="s">
        <v>5</v>
      </c>
      <c r="I291" s="14"/>
      <c r="J291" s="32"/>
    </row>
    <row r="292" spans="2:10" x14ac:dyDescent="0.2">
      <c r="D292" s="106"/>
      <c r="E292" s="30"/>
      <c r="F292" s="30"/>
      <c r="G292" s="34">
        <f>COUNTIF(G262:G291,"x")</f>
        <v>0</v>
      </c>
      <c r="H292" s="34">
        <f>COUNTIF(H262:H291,"x")</f>
        <v>25</v>
      </c>
      <c r="I292" s="34">
        <f>COUNTIF(I262:I291,"x")</f>
        <v>0</v>
      </c>
      <c r="J292" s="92">
        <f>IF(I292=25,"NA",G292/(25-I292))</f>
        <v>0</v>
      </c>
    </row>
    <row r="293" spans="2:10" x14ac:dyDescent="0.2">
      <c r="C293" s="125"/>
      <c r="G293" s="26"/>
      <c r="H293" s="5"/>
    </row>
    <row r="294" spans="2:10" ht="32" x14ac:dyDescent="0.2">
      <c r="B294" s="78">
        <v>3.9</v>
      </c>
      <c r="C294" s="102" t="s">
        <v>134</v>
      </c>
      <c r="D294" s="107" t="s">
        <v>133</v>
      </c>
      <c r="E294" s="8"/>
      <c r="F294" s="87" t="s">
        <v>278</v>
      </c>
      <c r="G294" s="41"/>
      <c r="H294" s="46"/>
      <c r="I294" s="46"/>
      <c r="J294" s="47"/>
    </row>
    <row r="295" spans="2:10" ht="62.25" customHeight="1" x14ac:dyDescent="0.2">
      <c r="B295" s="78">
        <v>3.9</v>
      </c>
      <c r="C295" s="102" t="s">
        <v>459</v>
      </c>
      <c r="D295" s="120" t="s">
        <v>463</v>
      </c>
      <c r="E295" s="22"/>
      <c r="F295" s="86" t="s">
        <v>278</v>
      </c>
      <c r="G295" s="20"/>
      <c r="H295" s="20" t="s">
        <v>5</v>
      </c>
      <c r="I295" s="20"/>
      <c r="J295" s="64"/>
    </row>
    <row r="296" spans="2:10" ht="16" x14ac:dyDescent="0.2">
      <c r="B296" s="78">
        <v>3.9</v>
      </c>
      <c r="C296" s="133" t="s">
        <v>135</v>
      </c>
      <c r="D296" s="120" t="s">
        <v>463</v>
      </c>
      <c r="E296" s="22"/>
      <c r="F296" s="86" t="s">
        <v>278</v>
      </c>
      <c r="G296" s="41"/>
      <c r="H296" s="46"/>
      <c r="I296" s="46"/>
      <c r="J296" s="47"/>
    </row>
    <row r="297" spans="2:10" ht="16" x14ac:dyDescent="0.2">
      <c r="B297" s="78">
        <v>3.9</v>
      </c>
      <c r="C297" s="102" t="s">
        <v>136</v>
      </c>
      <c r="D297" s="120" t="s">
        <v>463</v>
      </c>
      <c r="E297" s="22"/>
      <c r="F297" s="86" t="s">
        <v>278</v>
      </c>
      <c r="G297" s="14"/>
      <c r="H297" s="14" t="s">
        <v>5</v>
      </c>
      <c r="I297" s="14"/>
      <c r="J297" s="32"/>
    </row>
    <row r="298" spans="2:10" ht="32" x14ac:dyDescent="0.2">
      <c r="B298" s="78">
        <v>3.9</v>
      </c>
      <c r="C298" s="102" t="s">
        <v>460</v>
      </c>
      <c r="D298" s="120" t="s">
        <v>463</v>
      </c>
      <c r="E298" s="22"/>
      <c r="F298" s="86" t="s">
        <v>278</v>
      </c>
      <c r="G298" s="8"/>
      <c r="H298" s="8" t="s">
        <v>5</v>
      </c>
      <c r="I298" s="8"/>
      <c r="J298" s="18"/>
    </row>
    <row r="299" spans="2:10" ht="16" x14ac:dyDescent="0.2">
      <c r="B299" s="78">
        <v>3.9</v>
      </c>
      <c r="C299" s="102" t="s">
        <v>461</v>
      </c>
      <c r="D299" s="120" t="s">
        <v>463</v>
      </c>
      <c r="E299" s="22"/>
      <c r="F299" s="86" t="s">
        <v>278</v>
      </c>
      <c r="G299" s="8"/>
      <c r="H299" s="8" t="s">
        <v>5</v>
      </c>
      <c r="I299" s="8"/>
      <c r="J299" s="18"/>
    </row>
    <row r="300" spans="2:10" ht="15.75" customHeight="1" x14ac:dyDescent="0.2">
      <c r="B300" s="78">
        <v>3.9</v>
      </c>
      <c r="C300" s="102" t="s">
        <v>462</v>
      </c>
      <c r="D300" s="120" t="s">
        <v>463</v>
      </c>
      <c r="E300" s="22"/>
      <c r="F300" s="86" t="s">
        <v>278</v>
      </c>
      <c r="G300" s="8"/>
      <c r="H300" s="8" t="s">
        <v>5</v>
      </c>
      <c r="I300" s="8"/>
      <c r="J300" s="18"/>
    </row>
    <row r="301" spans="2:10" ht="32" x14ac:dyDescent="0.2">
      <c r="B301" s="78">
        <v>3.9</v>
      </c>
      <c r="C301" s="126" t="s">
        <v>137</v>
      </c>
      <c r="D301" s="120" t="s">
        <v>463</v>
      </c>
      <c r="E301" s="22"/>
      <c r="F301" s="86" t="s">
        <v>278</v>
      </c>
      <c r="G301" s="8"/>
      <c r="H301" s="8" t="s">
        <v>5</v>
      </c>
      <c r="I301" s="8"/>
      <c r="J301" s="18"/>
    </row>
    <row r="302" spans="2:10" x14ac:dyDescent="0.2">
      <c r="G302" s="34">
        <f>COUNTIF(G295:G301,"x")</f>
        <v>0</v>
      </c>
      <c r="H302" s="34">
        <f>COUNTIF(H295:H301,"x")</f>
        <v>6</v>
      </c>
      <c r="I302" s="34">
        <f>COUNTIF(I295:I301,"x")</f>
        <v>0</v>
      </c>
      <c r="J302" s="92">
        <f>IF(I302=6,"NA",G302/(6-I302))</f>
        <v>0</v>
      </c>
    </row>
    <row r="303" spans="2:10" x14ac:dyDescent="0.2">
      <c r="G303" s="2"/>
      <c r="H303" s="2"/>
    </row>
    <row r="304" spans="2:10" ht="30" customHeight="1" x14ac:dyDescent="0.2">
      <c r="B304" s="81">
        <v>3.1</v>
      </c>
      <c r="C304" s="126" t="s">
        <v>139</v>
      </c>
      <c r="D304" s="103" t="s">
        <v>138</v>
      </c>
      <c r="E304" s="22"/>
      <c r="F304" s="87" t="s">
        <v>278</v>
      </c>
      <c r="G304" s="60"/>
      <c r="H304" s="66"/>
      <c r="I304" s="66"/>
      <c r="J304" s="67"/>
    </row>
    <row r="305" spans="2:10" ht="16" x14ac:dyDescent="0.2">
      <c r="B305" s="82">
        <v>3.1</v>
      </c>
      <c r="C305" s="134" t="s">
        <v>116</v>
      </c>
      <c r="D305" s="120" t="s">
        <v>465</v>
      </c>
      <c r="E305" s="22"/>
      <c r="F305" s="86" t="s">
        <v>278</v>
      </c>
      <c r="G305" s="69"/>
      <c r="H305" s="53"/>
      <c r="I305" s="53"/>
      <c r="J305" s="70"/>
    </row>
    <row r="306" spans="2:10" ht="16" x14ac:dyDescent="0.2">
      <c r="B306" s="82">
        <v>3.1</v>
      </c>
      <c r="C306" s="135" t="s">
        <v>140</v>
      </c>
      <c r="D306" s="120" t="s">
        <v>465</v>
      </c>
      <c r="E306" s="22"/>
      <c r="F306" s="86" t="s">
        <v>278</v>
      </c>
      <c r="G306" s="51"/>
      <c r="H306" s="52"/>
      <c r="I306" s="52"/>
      <c r="J306" s="68"/>
    </row>
    <row r="307" spans="2:10" ht="32" x14ac:dyDescent="0.2">
      <c r="B307" s="82">
        <v>3.1</v>
      </c>
      <c r="C307" s="136" t="s">
        <v>141</v>
      </c>
      <c r="D307" s="120" t="s">
        <v>465</v>
      </c>
      <c r="E307" s="22"/>
      <c r="F307" s="86" t="s">
        <v>278</v>
      </c>
      <c r="G307" s="13"/>
      <c r="H307" s="13" t="s">
        <v>5</v>
      </c>
      <c r="I307" s="13"/>
      <c r="J307" s="32"/>
    </row>
    <row r="308" spans="2:10" ht="16" x14ac:dyDescent="0.2">
      <c r="B308" s="82">
        <v>3.1</v>
      </c>
      <c r="C308" s="136" t="s">
        <v>142</v>
      </c>
      <c r="D308" s="120" t="s">
        <v>465</v>
      </c>
      <c r="E308" s="22"/>
      <c r="F308" s="86" t="s">
        <v>278</v>
      </c>
      <c r="G308" s="10"/>
      <c r="H308" s="10" t="s">
        <v>5</v>
      </c>
      <c r="I308" s="20"/>
      <c r="J308" s="18"/>
    </row>
    <row r="309" spans="2:10" ht="16" x14ac:dyDescent="0.2">
      <c r="B309" s="82">
        <v>3.1</v>
      </c>
      <c r="C309" s="136" t="s">
        <v>119</v>
      </c>
      <c r="D309" s="120" t="s">
        <v>465</v>
      </c>
      <c r="E309" s="22"/>
      <c r="F309" s="86" t="s">
        <v>278</v>
      </c>
      <c r="G309" s="10"/>
      <c r="H309" s="10" t="s">
        <v>5</v>
      </c>
      <c r="I309" s="20"/>
      <c r="J309" s="18"/>
    </row>
    <row r="310" spans="2:10" ht="32" x14ac:dyDescent="0.2">
      <c r="B310" s="82">
        <v>3.1</v>
      </c>
      <c r="C310" s="136" t="s">
        <v>120</v>
      </c>
      <c r="D310" s="120" t="s">
        <v>465</v>
      </c>
      <c r="E310" s="22"/>
      <c r="F310" s="86" t="s">
        <v>278</v>
      </c>
      <c r="G310" s="10"/>
      <c r="H310" s="10" t="s">
        <v>5</v>
      </c>
      <c r="I310" s="20"/>
      <c r="J310" s="18"/>
    </row>
    <row r="311" spans="2:10" ht="30.75" customHeight="1" x14ac:dyDescent="0.2">
      <c r="B311" s="82">
        <v>3.1</v>
      </c>
      <c r="C311" s="136" t="s">
        <v>464</v>
      </c>
      <c r="D311" s="120" t="s">
        <v>465</v>
      </c>
      <c r="E311" s="22"/>
      <c r="F311" s="86" t="s">
        <v>278</v>
      </c>
      <c r="G311" s="10"/>
      <c r="H311" s="10" t="s">
        <v>5</v>
      </c>
      <c r="I311" s="20"/>
      <c r="J311" s="18"/>
    </row>
    <row r="312" spans="2:10" ht="16" x14ac:dyDescent="0.2">
      <c r="B312" s="82">
        <v>3.1</v>
      </c>
      <c r="C312" s="136" t="s">
        <v>143</v>
      </c>
      <c r="D312" s="120" t="s">
        <v>465</v>
      </c>
      <c r="E312" s="22"/>
      <c r="F312" s="86" t="s">
        <v>278</v>
      </c>
      <c r="G312" s="10"/>
      <c r="H312" s="10" t="s">
        <v>5</v>
      </c>
      <c r="I312" s="20"/>
      <c r="J312" s="18"/>
    </row>
    <row r="313" spans="2:10" ht="16" x14ac:dyDescent="0.2">
      <c r="B313" s="82">
        <v>3.1</v>
      </c>
      <c r="C313" s="136" t="s">
        <v>144</v>
      </c>
      <c r="D313" s="120" t="s">
        <v>465</v>
      </c>
      <c r="E313" s="22"/>
      <c r="F313" s="86" t="s">
        <v>278</v>
      </c>
      <c r="G313" s="10"/>
      <c r="H313" s="10" t="s">
        <v>5</v>
      </c>
      <c r="I313" s="20"/>
      <c r="J313" s="64"/>
    </row>
    <row r="314" spans="2:10" ht="16" x14ac:dyDescent="0.2">
      <c r="B314" s="82">
        <v>3.1</v>
      </c>
      <c r="C314" s="135" t="s">
        <v>145</v>
      </c>
      <c r="D314" s="120" t="s">
        <v>466</v>
      </c>
      <c r="E314" s="22"/>
      <c r="F314" s="86" t="s">
        <v>278</v>
      </c>
      <c r="G314" s="41"/>
      <c r="H314" s="46"/>
      <c r="I314" s="46"/>
      <c r="J314" s="47"/>
    </row>
    <row r="315" spans="2:10" ht="16" x14ac:dyDescent="0.2">
      <c r="B315" s="82">
        <v>3.1</v>
      </c>
      <c r="C315" s="136" t="s">
        <v>146</v>
      </c>
      <c r="D315" s="120" t="s">
        <v>466</v>
      </c>
      <c r="E315" s="22"/>
      <c r="F315" s="86" t="s">
        <v>278</v>
      </c>
      <c r="G315" s="13"/>
      <c r="H315" s="13" t="s">
        <v>5</v>
      </c>
      <c r="I315" s="13"/>
      <c r="J315" s="32"/>
    </row>
    <row r="316" spans="2:10" ht="32" x14ac:dyDescent="0.2">
      <c r="B316" s="82">
        <v>3.1</v>
      </c>
      <c r="C316" s="136" t="s">
        <v>147</v>
      </c>
      <c r="D316" s="120" t="s">
        <v>466</v>
      </c>
      <c r="E316" s="22"/>
      <c r="F316" s="86" t="s">
        <v>278</v>
      </c>
      <c r="G316" s="10"/>
      <c r="H316" s="10" t="s">
        <v>5</v>
      </c>
      <c r="I316" s="20"/>
      <c r="J316" s="18"/>
    </row>
    <row r="317" spans="2:10" ht="32" x14ac:dyDescent="0.2">
      <c r="B317" s="82">
        <v>3.1</v>
      </c>
      <c r="C317" s="136" t="s">
        <v>148</v>
      </c>
      <c r="D317" s="120" t="s">
        <v>466</v>
      </c>
      <c r="E317" s="22"/>
      <c r="F317" s="86" t="s">
        <v>278</v>
      </c>
      <c r="G317" s="10"/>
      <c r="H317" s="10" t="s">
        <v>5</v>
      </c>
      <c r="I317" s="20"/>
      <c r="J317" s="18"/>
    </row>
    <row r="318" spans="2:10" ht="16" x14ac:dyDescent="0.2">
      <c r="B318" s="82">
        <v>3.1</v>
      </c>
      <c r="C318" s="136" t="s">
        <v>149</v>
      </c>
      <c r="D318" s="120" t="s">
        <v>466</v>
      </c>
      <c r="E318" s="22"/>
      <c r="F318" s="86" t="s">
        <v>278</v>
      </c>
      <c r="G318" s="10"/>
      <c r="H318" s="10" t="s">
        <v>5</v>
      </c>
      <c r="I318" s="20"/>
      <c r="J318" s="18"/>
    </row>
    <row r="319" spans="2:10" ht="16" x14ac:dyDescent="0.2">
      <c r="B319" s="82">
        <v>3.1</v>
      </c>
      <c r="C319" s="136" t="s">
        <v>150</v>
      </c>
      <c r="D319" s="120" t="s">
        <v>466</v>
      </c>
      <c r="E319" s="22"/>
      <c r="F319" s="86" t="s">
        <v>278</v>
      </c>
      <c r="G319" s="10"/>
      <c r="H319" s="10" t="s">
        <v>5</v>
      </c>
      <c r="I319" s="20"/>
      <c r="J319" s="18"/>
    </row>
    <row r="320" spans="2:10" ht="28.5" customHeight="1" x14ac:dyDescent="0.2">
      <c r="B320" s="82">
        <v>3.1</v>
      </c>
      <c r="C320" s="136" t="s">
        <v>151</v>
      </c>
      <c r="D320" s="120" t="s">
        <v>466</v>
      </c>
      <c r="E320" s="22"/>
      <c r="F320" s="86" t="s">
        <v>278</v>
      </c>
      <c r="G320" s="10"/>
      <c r="H320" s="10" t="s">
        <v>5</v>
      </c>
      <c r="I320" s="20"/>
      <c r="J320" s="18"/>
    </row>
    <row r="321" spans="2:10" ht="16" x14ac:dyDescent="0.2">
      <c r="B321" s="82">
        <v>3.1</v>
      </c>
      <c r="C321" s="136" t="s">
        <v>152</v>
      </c>
      <c r="D321" s="120" t="s">
        <v>466</v>
      </c>
      <c r="E321" s="22"/>
      <c r="F321" s="86" t="s">
        <v>278</v>
      </c>
      <c r="G321" s="10"/>
      <c r="H321" s="10" t="s">
        <v>5</v>
      </c>
      <c r="I321" s="20"/>
      <c r="J321" s="18"/>
    </row>
    <row r="322" spans="2:10" ht="16" x14ac:dyDescent="0.2">
      <c r="B322" s="82">
        <v>3.1</v>
      </c>
      <c r="C322" s="136" t="s">
        <v>153</v>
      </c>
      <c r="D322" s="120" t="s">
        <v>466</v>
      </c>
      <c r="E322" s="22"/>
      <c r="F322" s="86" t="s">
        <v>278</v>
      </c>
      <c r="G322" s="10"/>
      <c r="H322" s="10" t="s">
        <v>5</v>
      </c>
      <c r="I322" s="20"/>
      <c r="J322" s="18"/>
    </row>
    <row r="323" spans="2:10" ht="32" x14ac:dyDescent="0.2">
      <c r="B323" s="82">
        <v>3.1</v>
      </c>
      <c r="C323" s="136" t="s">
        <v>154</v>
      </c>
      <c r="D323" s="120" t="s">
        <v>466</v>
      </c>
      <c r="E323" s="22"/>
      <c r="F323" s="86" t="s">
        <v>278</v>
      </c>
      <c r="G323" s="10"/>
      <c r="H323" s="10" t="s">
        <v>5</v>
      </c>
      <c r="I323" s="20"/>
      <c r="J323" s="18"/>
    </row>
    <row r="324" spans="2:10" ht="16" x14ac:dyDescent="0.2">
      <c r="B324" s="82">
        <v>3.1</v>
      </c>
      <c r="C324" s="136" t="s">
        <v>155</v>
      </c>
      <c r="D324" s="120" t="s">
        <v>466</v>
      </c>
      <c r="E324" s="22"/>
      <c r="F324" s="86" t="s">
        <v>278</v>
      </c>
      <c r="G324" s="10"/>
      <c r="H324" s="10" t="s">
        <v>5</v>
      </c>
      <c r="I324" s="20"/>
      <c r="J324" s="18"/>
    </row>
    <row r="325" spans="2:10" ht="16" x14ac:dyDescent="0.2">
      <c r="B325" s="82">
        <v>3.1</v>
      </c>
      <c r="C325" s="136" t="s">
        <v>156</v>
      </c>
      <c r="D325" s="120" t="s">
        <v>466</v>
      </c>
      <c r="E325" s="22"/>
      <c r="F325" s="86" t="s">
        <v>278</v>
      </c>
      <c r="G325" s="10"/>
      <c r="H325" s="10" t="s">
        <v>5</v>
      </c>
      <c r="I325" s="20"/>
      <c r="J325" s="64"/>
    </row>
    <row r="326" spans="2:10" ht="16" x14ac:dyDescent="0.2">
      <c r="B326" s="82">
        <v>3.1</v>
      </c>
      <c r="C326" s="135" t="s">
        <v>157</v>
      </c>
      <c r="D326" s="120" t="s">
        <v>467</v>
      </c>
      <c r="E326" s="22"/>
      <c r="F326" s="86" t="s">
        <v>278</v>
      </c>
      <c r="G326" s="41"/>
      <c r="H326" s="46"/>
      <c r="I326" s="46"/>
      <c r="J326" s="47"/>
    </row>
    <row r="327" spans="2:10" ht="32" x14ac:dyDescent="0.2">
      <c r="B327" s="82">
        <v>3.1</v>
      </c>
      <c r="C327" s="136" t="s">
        <v>158</v>
      </c>
      <c r="D327" s="120" t="s">
        <v>467</v>
      </c>
      <c r="E327" s="22"/>
      <c r="F327" s="86" t="s">
        <v>278</v>
      </c>
      <c r="G327" s="13"/>
      <c r="H327" s="13" t="s">
        <v>5</v>
      </c>
      <c r="I327" s="13"/>
      <c r="J327" s="32"/>
    </row>
    <row r="328" spans="2:10" ht="16" x14ac:dyDescent="0.2">
      <c r="B328" s="82">
        <v>3.1</v>
      </c>
      <c r="C328" s="137" t="s">
        <v>159</v>
      </c>
      <c r="D328" s="120" t="s">
        <v>467</v>
      </c>
      <c r="E328" s="22"/>
      <c r="F328" s="86" t="s">
        <v>278</v>
      </c>
      <c r="G328" s="8"/>
      <c r="H328" s="10" t="s">
        <v>5</v>
      </c>
      <c r="I328" s="20"/>
      <c r="J328" s="18"/>
    </row>
    <row r="329" spans="2:10" x14ac:dyDescent="0.2">
      <c r="G329" s="34">
        <f>COUNTIF(G304:G328,"x")</f>
        <v>0</v>
      </c>
      <c r="H329" s="34">
        <f>COUNTIF(H304:H328,"x")</f>
        <v>20</v>
      </c>
      <c r="I329" s="34">
        <f>COUNTIF(I304:I328,"x")</f>
        <v>0</v>
      </c>
      <c r="J329" s="92">
        <f>IF(I329=20,"NA",G329/(20-I329))</f>
        <v>0</v>
      </c>
    </row>
    <row r="330" spans="2:10" x14ac:dyDescent="0.2">
      <c r="C330" s="125"/>
      <c r="G330" s="26"/>
      <c r="H330" s="5"/>
    </row>
    <row r="331" spans="2:10" ht="32" x14ac:dyDescent="0.2">
      <c r="B331" s="82">
        <v>3.11</v>
      </c>
      <c r="C331" s="102" t="s">
        <v>161</v>
      </c>
      <c r="D331" s="105" t="s">
        <v>160</v>
      </c>
      <c r="E331" s="21"/>
      <c r="F331" s="87" t="s">
        <v>278</v>
      </c>
      <c r="G331" s="60"/>
      <c r="H331" s="66"/>
      <c r="I331" s="66"/>
      <c r="J331" s="67"/>
    </row>
    <row r="332" spans="2:10" ht="16" x14ac:dyDescent="0.2">
      <c r="B332" s="82">
        <v>3.11</v>
      </c>
      <c r="C332" s="131" t="s">
        <v>162</v>
      </c>
      <c r="D332" s="120" t="s">
        <v>468</v>
      </c>
      <c r="E332" s="22"/>
      <c r="F332" s="86" t="s">
        <v>278</v>
      </c>
      <c r="G332" s="51"/>
      <c r="H332" s="52"/>
      <c r="I332" s="52"/>
      <c r="J332" s="68"/>
    </row>
    <row r="333" spans="2:10" ht="32" x14ac:dyDescent="0.2">
      <c r="B333" s="82">
        <v>3.11</v>
      </c>
      <c r="C333" s="130" t="s">
        <v>469</v>
      </c>
      <c r="D333" s="120" t="s">
        <v>468</v>
      </c>
      <c r="E333" s="22"/>
      <c r="F333" s="86" t="s">
        <v>278</v>
      </c>
      <c r="G333" s="14"/>
      <c r="H333" s="14" t="s">
        <v>5</v>
      </c>
      <c r="I333" s="14"/>
      <c r="J333" s="32"/>
    </row>
    <row r="334" spans="2:10" ht="32.25" customHeight="1" x14ac:dyDescent="0.2">
      <c r="B334" s="82">
        <v>3.11</v>
      </c>
      <c r="C334" s="130" t="s">
        <v>470</v>
      </c>
      <c r="D334" s="120" t="s">
        <v>468</v>
      </c>
      <c r="E334" s="22"/>
      <c r="F334" s="86" t="s">
        <v>278</v>
      </c>
      <c r="G334" s="8"/>
      <c r="H334" s="14" t="s">
        <v>5</v>
      </c>
      <c r="I334" s="14"/>
      <c r="J334" s="18"/>
    </row>
    <row r="335" spans="2:10" ht="33.75" customHeight="1" x14ac:dyDescent="0.2">
      <c r="B335" s="82">
        <v>3.11</v>
      </c>
      <c r="C335" s="130" t="s">
        <v>471</v>
      </c>
      <c r="D335" s="120" t="s">
        <v>468</v>
      </c>
      <c r="E335" s="22"/>
      <c r="F335" s="86" t="s">
        <v>278</v>
      </c>
      <c r="G335" s="8"/>
      <c r="H335" s="14" t="s">
        <v>5</v>
      </c>
      <c r="I335" s="14"/>
      <c r="J335" s="18"/>
    </row>
    <row r="336" spans="2:10" ht="33" customHeight="1" x14ac:dyDescent="0.2">
      <c r="B336" s="82">
        <v>3.11</v>
      </c>
      <c r="C336" s="130" t="s">
        <v>472</v>
      </c>
      <c r="D336" s="120" t="s">
        <v>468</v>
      </c>
      <c r="E336" s="22"/>
      <c r="F336" s="86" t="s">
        <v>278</v>
      </c>
      <c r="G336" s="8"/>
      <c r="H336" s="14" t="s">
        <v>5</v>
      </c>
      <c r="I336" s="14"/>
      <c r="J336" s="18"/>
    </row>
    <row r="337" spans="2:10" ht="32" x14ac:dyDescent="0.2">
      <c r="B337" s="82">
        <v>3.11</v>
      </c>
      <c r="C337" s="130" t="s">
        <v>473</v>
      </c>
      <c r="D337" s="120" t="s">
        <v>468</v>
      </c>
      <c r="E337" s="22"/>
      <c r="F337" s="86" t="s">
        <v>278</v>
      </c>
      <c r="G337" s="8"/>
      <c r="H337" s="14" t="s">
        <v>5</v>
      </c>
      <c r="I337" s="14"/>
      <c r="J337" s="18"/>
    </row>
    <row r="338" spans="2:10" ht="46.5" customHeight="1" x14ac:dyDescent="0.2">
      <c r="B338" s="82">
        <v>3.11</v>
      </c>
      <c r="C338" s="130" t="s">
        <v>474</v>
      </c>
      <c r="D338" s="120" t="s">
        <v>468</v>
      </c>
      <c r="E338" s="22"/>
      <c r="F338" s="86" t="s">
        <v>278</v>
      </c>
      <c r="G338" s="8"/>
      <c r="H338" s="14" t="s">
        <v>5</v>
      </c>
      <c r="I338" s="14"/>
      <c r="J338" s="18"/>
    </row>
    <row r="339" spans="2:10" ht="16" x14ac:dyDescent="0.2">
      <c r="B339" s="82">
        <v>3.11</v>
      </c>
      <c r="C339" s="131" t="s">
        <v>163</v>
      </c>
      <c r="D339" s="120" t="s">
        <v>475</v>
      </c>
      <c r="E339" s="22"/>
      <c r="F339" s="86" t="s">
        <v>278</v>
      </c>
      <c r="G339" s="8"/>
      <c r="H339" s="14" t="s">
        <v>5</v>
      </c>
      <c r="I339" s="14"/>
      <c r="J339" s="18"/>
    </row>
    <row r="340" spans="2:10" ht="16" x14ac:dyDescent="0.2">
      <c r="B340" s="82">
        <v>3.11</v>
      </c>
      <c r="C340" s="130" t="s">
        <v>164</v>
      </c>
      <c r="D340" s="120" t="s">
        <v>475</v>
      </c>
      <c r="E340" s="22"/>
      <c r="F340" s="86" t="s">
        <v>278</v>
      </c>
      <c r="G340" s="8"/>
      <c r="H340" s="14" t="s">
        <v>5</v>
      </c>
      <c r="I340" s="14"/>
      <c r="J340" s="18"/>
    </row>
    <row r="341" spans="2:10" ht="48" x14ac:dyDescent="0.2">
      <c r="B341" s="82">
        <v>3.11</v>
      </c>
      <c r="C341" s="130" t="s">
        <v>476</v>
      </c>
      <c r="D341" s="120" t="s">
        <v>475</v>
      </c>
      <c r="E341" s="22"/>
      <c r="F341" s="86" t="s">
        <v>278</v>
      </c>
      <c r="G341" s="8"/>
      <c r="H341" s="14" t="s">
        <v>5</v>
      </c>
      <c r="I341" s="14"/>
      <c r="J341" s="18"/>
    </row>
    <row r="342" spans="2:10" ht="48" x14ac:dyDescent="0.2">
      <c r="B342" s="82">
        <v>3.11</v>
      </c>
      <c r="C342" s="130" t="s">
        <v>477</v>
      </c>
      <c r="D342" s="120" t="s">
        <v>475</v>
      </c>
      <c r="E342" s="22"/>
      <c r="F342" s="86" t="s">
        <v>278</v>
      </c>
      <c r="G342" s="8"/>
      <c r="H342" s="14" t="s">
        <v>5</v>
      </c>
      <c r="I342" s="14"/>
      <c r="J342" s="18"/>
    </row>
    <row r="343" spans="2:10" ht="32" x14ac:dyDescent="0.2">
      <c r="B343" s="82">
        <v>3.11</v>
      </c>
      <c r="C343" s="130" t="s">
        <v>478</v>
      </c>
      <c r="D343" s="120" t="s">
        <v>475</v>
      </c>
      <c r="E343" s="22"/>
      <c r="F343" s="86" t="s">
        <v>278</v>
      </c>
      <c r="G343" s="8"/>
      <c r="H343" s="14" t="s">
        <v>5</v>
      </c>
      <c r="I343" s="14"/>
      <c r="J343" s="18"/>
    </row>
    <row r="344" spans="2:10" ht="32" x14ac:dyDescent="0.2">
      <c r="B344" s="82">
        <v>3.11</v>
      </c>
      <c r="C344" s="130" t="s">
        <v>479</v>
      </c>
      <c r="D344" s="120" t="s">
        <v>475</v>
      </c>
      <c r="E344" s="22"/>
      <c r="F344" s="86" t="s">
        <v>278</v>
      </c>
      <c r="G344" s="8"/>
      <c r="H344" s="14" t="s">
        <v>5</v>
      </c>
      <c r="I344" s="14"/>
      <c r="J344" s="18"/>
    </row>
    <row r="345" spans="2:10" ht="46.5" customHeight="1" x14ac:dyDescent="0.2">
      <c r="B345" s="82">
        <v>3.11</v>
      </c>
      <c r="C345" s="130" t="s">
        <v>480</v>
      </c>
      <c r="D345" s="120" t="s">
        <v>475</v>
      </c>
      <c r="E345" s="22"/>
      <c r="F345" s="86" t="s">
        <v>278</v>
      </c>
      <c r="G345" s="8"/>
      <c r="H345" s="14" t="s">
        <v>5</v>
      </c>
      <c r="I345" s="14"/>
      <c r="J345" s="18"/>
    </row>
    <row r="346" spans="2:10" ht="16" x14ac:dyDescent="0.2">
      <c r="B346" s="82">
        <v>3.11</v>
      </c>
      <c r="C346" s="130" t="s">
        <v>481</v>
      </c>
      <c r="D346" s="120" t="s">
        <v>475</v>
      </c>
      <c r="E346" s="22"/>
      <c r="F346" s="86" t="s">
        <v>278</v>
      </c>
      <c r="G346" s="8"/>
      <c r="H346" s="14" t="s">
        <v>5</v>
      </c>
      <c r="I346" s="14"/>
      <c r="J346" s="18"/>
    </row>
    <row r="347" spans="2:10" ht="32" x14ac:dyDescent="0.2">
      <c r="B347" s="82">
        <v>3.11</v>
      </c>
      <c r="C347" s="130" t="s">
        <v>482</v>
      </c>
      <c r="D347" s="120" t="s">
        <v>475</v>
      </c>
      <c r="E347" s="22"/>
      <c r="F347" s="86" t="s">
        <v>278</v>
      </c>
      <c r="G347" s="8"/>
      <c r="H347" s="14" t="s">
        <v>5</v>
      </c>
      <c r="I347" s="14"/>
      <c r="J347" s="18"/>
    </row>
    <row r="348" spans="2:10" ht="32" x14ac:dyDescent="0.2">
      <c r="B348" s="82">
        <v>3.11</v>
      </c>
      <c r="C348" s="130" t="s">
        <v>165</v>
      </c>
      <c r="D348" s="120" t="s">
        <v>475</v>
      </c>
      <c r="E348" s="22"/>
      <c r="F348" s="86" t="s">
        <v>278</v>
      </c>
      <c r="G348" s="8"/>
      <c r="H348" s="14" t="s">
        <v>5</v>
      </c>
      <c r="I348" s="14"/>
      <c r="J348" s="18"/>
    </row>
    <row r="349" spans="2:10" ht="31.5" customHeight="1" x14ac:dyDescent="0.2">
      <c r="B349" s="82">
        <v>3.11</v>
      </c>
      <c r="C349" s="130" t="s">
        <v>483</v>
      </c>
      <c r="D349" s="120" t="s">
        <v>475</v>
      </c>
      <c r="E349" s="22"/>
      <c r="F349" s="86" t="s">
        <v>278</v>
      </c>
      <c r="G349" s="20"/>
      <c r="H349" s="13" t="s">
        <v>5</v>
      </c>
      <c r="I349" s="13"/>
      <c r="J349" s="64"/>
    </row>
    <row r="350" spans="2:10" ht="30" customHeight="1" x14ac:dyDescent="0.2">
      <c r="B350" s="82">
        <v>3.11</v>
      </c>
      <c r="C350" s="131" t="s">
        <v>166</v>
      </c>
      <c r="D350" s="120" t="s">
        <v>488</v>
      </c>
      <c r="E350" s="22"/>
      <c r="F350" s="86" t="s">
        <v>278</v>
      </c>
      <c r="G350" s="41"/>
      <c r="H350" s="46"/>
      <c r="I350" s="46"/>
      <c r="J350" s="47"/>
    </row>
    <row r="351" spans="2:10" ht="16" x14ac:dyDescent="0.2">
      <c r="B351" s="82">
        <v>3.11</v>
      </c>
      <c r="C351" s="130" t="s">
        <v>484</v>
      </c>
      <c r="D351" s="120" t="s">
        <v>488</v>
      </c>
      <c r="E351" s="22"/>
      <c r="F351" s="86" t="s">
        <v>278</v>
      </c>
      <c r="G351" s="14"/>
      <c r="H351" s="14" t="s">
        <v>5</v>
      </c>
      <c r="I351" s="14"/>
      <c r="J351" s="32"/>
    </row>
    <row r="352" spans="2:10" ht="16" x14ac:dyDescent="0.2">
      <c r="B352" s="82">
        <v>3.11</v>
      </c>
      <c r="C352" s="130" t="s">
        <v>485</v>
      </c>
      <c r="D352" s="120" t="s">
        <v>488</v>
      </c>
      <c r="E352" s="22"/>
      <c r="F352" s="86" t="s">
        <v>278</v>
      </c>
      <c r="G352" s="8"/>
      <c r="H352" s="14" t="s">
        <v>5</v>
      </c>
      <c r="I352" s="14"/>
      <c r="J352" s="18"/>
    </row>
    <row r="353" spans="2:10" ht="32" x14ac:dyDescent="0.2">
      <c r="B353" s="82">
        <v>3.11</v>
      </c>
      <c r="C353" s="130" t="s">
        <v>486</v>
      </c>
      <c r="D353" s="120" t="s">
        <v>488</v>
      </c>
      <c r="E353" s="22"/>
      <c r="F353" s="86" t="s">
        <v>278</v>
      </c>
      <c r="G353" s="8"/>
      <c r="H353" s="14" t="s">
        <v>5</v>
      </c>
      <c r="I353" s="14"/>
      <c r="J353" s="18"/>
    </row>
    <row r="354" spans="2:10" ht="30.75" customHeight="1" x14ac:dyDescent="0.2">
      <c r="B354" s="82">
        <v>3.11</v>
      </c>
      <c r="C354" s="130" t="s">
        <v>487</v>
      </c>
      <c r="D354" s="120" t="s">
        <v>488</v>
      </c>
      <c r="E354" s="22"/>
      <c r="F354" s="86" t="s">
        <v>278</v>
      </c>
      <c r="G354" s="8"/>
      <c r="H354" s="14" t="s">
        <v>5</v>
      </c>
      <c r="I354" s="14"/>
      <c r="J354" s="18"/>
    </row>
    <row r="355" spans="2:10" ht="16" x14ac:dyDescent="0.2">
      <c r="B355" s="82">
        <v>3.11</v>
      </c>
      <c r="C355" s="131" t="s">
        <v>167</v>
      </c>
      <c r="D355" s="120" t="s">
        <v>490</v>
      </c>
      <c r="E355" s="22"/>
      <c r="F355" s="86" t="s">
        <v>278</v>
      </c>
      <c r="G355" s="8"/>
      <c r="H355" s="14" t="s">
        <v>5</v>
      </c>
      <c r="I355" s="14"/>
      <c r="J355" s="18"/>
    </row>
    <row r="356" spans="2:10" ht="52.5" customHeight="1" x14ac:dyDescent="0.2">
      <c r="B356" s="82">
        <v>3.11</v>
      </c>
      <c r="C356" s="130" t="s">
        <v>489</v>
      </c>
      <c r="D356" s="120" t="s">
        <v>490</v>
      </c>
      <c r="E356" s="22"/>
      <c r="F356" s="86" t="s">
        <v>278</v>
      </c>
      <c r="G356" s="8"/>
      <c r="H356" s="14" t="s">
        <v>5</v>
      </c>
      <c r="I356" s="14"/>
      <c r="J356" s="18"/>
    </row>
    <row r="357" spans="2:10" ht="32" x14ac:dyDescent="0.2">
      <c r="B357" s="82">
        <v>3.11</v>
      </c>
      <c r="C357" s="132" t="s">
        <v>168</v>
      </c>
      <c r="D357" s="120" t="s">
        <v>490</v>
      </c>
      <c r="E357" s="21"/>
      <c r="F357" s="86" t="s">
        <v>278</v>
      </c>
      <c r="G357" s="8"/>
      <c r="H357" s="14" t="s">
        <v>5</v>
      </c>
      <c r="I357" s="14"/>
      <c r="J357" s="18"/>
    </row>
    <row r="358" spans="2:10" x14ac:dyDescent="0.2">
      <c r="D358" s="106"/>
      <c r="E358" s="30"/>
      <c r="F358" s="30"/>
      <c r="G358" s="59">
        <f>COUNTIF(G333:G357,"x")</f>
        <v>0</v>
      </c>
      <c r="H358" s="59">
        <f>COUNTIF(H333:H357,"x")</f>
        <v>24</v>
      </c>
      <c r="I358" s="34">
        <f>COUNTIF(I333:I357,"x")</f>
        <v>0</v>
      </c>
      <c r="J358" s="92">
        <f>IF(I358=24,"NA",G358/(24-I358))</f>
        <v>0</v>
      </c>
    </row>
    <row r="359" spans="2:10" x14ac:dyDescent="0.2">
      <c r="G359" s="30"/>
      <c r="H359" s="30"/>
    </row>
    <row r="360" spans="2:10" ht="65.25" customHeight="1" x14ac:dyDescent="0.2">
      <c r="B360" s="82">
        <v>3.12</v>
      </c>
      <c r="C360" s="126" t="s">
        <v>170</v>
      </c>
      <c r="D360" s="108" t="s">
        <v>169</v>
      </c>
      <c r="E360" s="22"/>
      <c r="F360" s="86" t="s">
        <v>278</v>
      </c>
      <c r="G360" s="8"/>
      <c r="H360" s="8" t="s">
        <v>5</v>
      </c>
      <c r="I360" s="8"/>
      <c r="J360" s="18"/>
    </row>
    <row r="361" spans="2:10" x14ac:dyDescent="0.2">
      <c r="G361" s="39">
        <f>COUNTIF(G360,"x")</f>
        <v>0</v>
      </c>
      <c r="H361" s="39">
        <f>COUNTIF(H360,"x")</f>
        <v>1</v>
      </c>
      <c r="I361" s="34">
        <f>COUNTIF(I360,"x")</f>
        <v>0</v>
      </c>
      <c r="J361" s="92">
        <f>IF(I361=1,"NA",G361/(1-I361))</f>
        <v>0</v>
      </c>
    </row>
    <row r="362" spans="2:10" x14ac:dyDescent="0.2">
      <c r="G362" s="30"/>
      <c r="H362" s="30"/>
    </row>
    <row r="363" spans="2:10" ht="32" x14ac:dyDescent="0.2">
      <c r="B363" s="82">
        <v>3.13</v>
      </c>
      <c r="C363" s="133" t="s">
        <v>172</v>
      </c>
      <c r="D363" s="105" t="s">
        <v>171</v>
      </c>
      <c r="E363" s="21"/>
      <c r="F363" s="87" t="s">
        <v>278</v>
      </c>
      <c r="G363" s="65"/>
      <c r="H363" s="45"/>
      <c r="I363" s="46"/>
      <c r="J363" s="47"/>
    </row>
    <row r="364" spans="2:10" ht="32.25" customHeight="1" x14ac:dyDescent="0.2">
      <c r="B364" s="82">
        <v>3.13</v>
      </c>
      <c r="C364" s="102" t="s">
        <v>491</v>
      </c>
      <c r="D364" s="56">
        <v>8.3000000000000007</v>
      </c>
      <c r="E364" s="22"/>
      <c r="F364" s="86" t="s">
        <v>278</v>
      </c>
      <c r="G364" s="8"/>
      <c r="H364" s="8" t="s">
        <v>5</v>
      </c>
      <c r="I364" s="8"/>
      <c r="J364" s="18"/>
    </row>
    <row r="365" spans="2:10" ht="32" x14ac:dyDescent="0.2">
      <c r="B365" s="82">
        <v>3.13</v>
      </c>
      <c r="C365" s="102" t="s">
        <v>492</v>
      </c>
      <c r="D365" s="56">
        <v>8.3000000000000007</v>
      </c>
      <c r="E365" s="22"/>
      <c r="F365" s="86" t="s">
        <v>278</v>
      </c>
      <c r="G365" s="8"/>
      <c r="H365" s="8" t="s">
        <v>5</v>
      </c>
      <c r="I365" s="8"/>
      <c r="J365" s="18"/>
    </row>
    <row r="366" spans="2:10" ht="32" x14ac:dyDescent="0.2">
      <c r="B366" s="82">
        <v>3.13</v>
      </c>
      <c r="C366" s="133" t="s">
        <v>173</v>
      </c>
      <c r="D366" s="56">
        <v>8.4</v>
      </c>
      <c r="E366" s="22"/>
      <c r="F366" s="86" t="s">
        <v>278</v>
      </c>
      <c r="G366" s="19"/>
      <c r="H366" s="8" t="s">
        <v>5</v>
      </c>
      <c r="I366" s="8"/>
      <c r="J366" s="18"/>
    </row>
    <row r="367" spans="2:10" ht="16" x14ac:dyDescent="0.2">
      <c r="B367" s="82">
        <v>3.13</v>
      </c>
      <c r="C367" s="102" t="s">
        <v>174</v>
      </c>
      <c r="D367" s="56">
        <v>8.5</v>
      </c>
      <c r="E367" s="22"/>
      <c r="F367" s="86" t="s">
        <v>278</v>
      </c>
      <c r="G367" s="8"/>
      <c r="H367" s="8" t="s">
        <v>5</v>
      </c>
      <c r="I367" s="8"/>
      <c r="J367" s="18"/>
    </row>
    <row r="368" spans="2:10" ht="16" x14ac:dyDescent="0.2">
      <c r="B368" s="82">
        <v>3.13</v>
      </c>
      <c r="C368" s="102" t="s">
        <v>175</v>
      </c>
      <c r="D368" s="56">
        <v>8.5</v>
      </c>
      <c r="E368" s="22"/>
      <c r="F368" s="86" t="s">
        <v>278</v>
      </c>
      <c r="G368" s="8"/>
      <c r="H368" s="8" t="s">
        <v>5</v>
      </c>
      <c r="I368" s="8"/>
      <c r="J368" s="18"/>
    </row>
    <row r="369" spans="2:10" ht="16" x14ac:dyDescent="0.2">
      <c r="B369" s="82">
        <v>3.13</v>
      </c>
      <c r="C369" s="102" t="s">
        <v>176</v>
      </c>
      <c r="D369" s="56">
        <v>8.5</v>
      </c>
      <c r="E369" s="22"/>
      <c r="F369" s="86" t="s">
        <v>278</v>
      </c>
      <c r="G369" s="8"/>
      <c r="H369" s="8" t="s">
        <v>5</v>
      </c>
      <c r="I369" s="8"/>
      <c r="J369" s="18"/>
    </row>
    <row r="370" spans="2:10" ht="60" customHeight="1" x14ac:dyDescent="0.2">
      <c r="B370" s="82">
        <v>3.13</v>
      </c>
      <c r="C370" s="102" t="s">
        <v>177</v>
      </c>
      <c r="D370" s="56">
        <v>8.5</v>
      </c>
      <c r="E370" s="22"/>
      <c r="F370" s="86" t="s">
        <v>278</v>
      </c>
      <c r="G370" s="20"/>
      <c r="H370" s="20" t="s">
        <v>5</v>
      </c>
      <c r="I370" s="20"/>
      <c r="J370" s="64"/>
    </row>
    <row r="371" spans="2:10" ht="15.75" customHeight="1" x14ac:dyDescent="0.2">
      <c r="B371" s="82">
        <v>3.13</v>
      </c>
      <c r="C371" s="133" t="s">
        <v>178</v>
      </c>
      <c r="D371" s="56">
        <v>8.5</v>
      </c>
      <c r="E371" s="22"/>
      <c r="F371" s="87" t="s">
        <v>278</v>
      </c>
      <c r="G371" s="65"/>
      <c r="H371" s="46"/>
      <c r="I371" s="46"/>
      <c r="J371" s="47"/>
    </row>
    <row r="372" spans="2:10" ht="16" x14ac:dyDescent="0.2">
      <c r="B372" s="82">
        <v>3.13</v>
      </c>
      <c r="C372" s="102" t="s">
        <v>179</v>
      </c>
      <c r="D372" s="56">
        <v>8.5</v>
      </c>
      <c r="E372" s="22"/>
      <c r="F372" s="86" t="s">
        <v>278</v>
      </c>
      <c r="G372" s="14"/>
      <c r="H372" s="14" t="s">
        <v>5</v>
      </c>
      <c r="I372" s="14"/>
      <c r="J372" s="32"/>
    </row>
    <row r="373" spans="2:10" ht="16" x14ac:dyDescent="0.2">
      <c r="B373" s="82">
        <v>3.13</v>
      </c>
      <c r="C373" s="102" t="s">
        <v>180</v>
      </c>
      <c r="D373" s="56">
        <v>8.5</v>
      </c>
      <c r="E373" s="22"/>
      <c r="F373" s="86" t="s">
        <v>278</v>
      </c>
      <c r="G373" s="8"/>
      <c r="H373" s="8" t="s">
        <v>5</v>
      </c>
      <c r="I373" s="8"/>
      <c r="J373" s="18"/>
    </row>
    <row r="374" spans="2:10" ht="16" x14ac:dyDescent="0.2">
      <c r="B374" s="82">
        <v>3.13</v>
      </c>
      <c r="C374" s="102" t="s">
        <v>181</v>
      </c>
      <c r="D374" s="56">
        <v>8.5</v>
      </c>
      <c r="E374" s="22"/>
      <c r="F374" s="86" t="s">
        <v>278</v>
      </c>
      <c r="G374" s="8"/>
      <c r="H374" s="8" t="s">
        <v>5</v>
      </c>
      <c r="I374" s="8"/>
      <c r="J374" s="18"/>
    </row>
    <row r="375" spans="2:10" ht="32" x14ac:dyDescent="0.2">
      <c r="B375" s="82">
        <v>3.13</v>
      </c>
      <c r="C375" s="102" t="s">
        <v>182</v>
      </c>
      <c r="D375" s="56">
        <v>8.5</v>
      </c>
      <c r="E375" s="22"/>
      <c r="F375" s="86" t="s">
        <v>278</v>
      </c>
      <c r="G375" s="19"/>
      <c r="H375" s="8" t="s">
        <v>5</v>
      </c>
      <c r="I375" s="8"/>
      <c r="J375" s="18"/>
    </row>
    <row r="376" spans="2:10" ht="45.75" customHeight="1" x14ac:dyDescent="0.2">
      <c r="B376" s="82">
        <v>3.13</v>
      </c>
      <c r="C376" s="102" t="s">
        <v>183</v>
      </c>
      <c r="D376" s="56">
        <v>8.5</v>
      </c>
      <c r="E376" s="22"/>
      <c r="F376" s="86" t="s">
        <v>278</v>
      </c>
      <c r="G376" s="8"/>
      <c r="H376" s="8" t="s">
        <v>5</v>
      </c>
      <c r="I376" s="8"/>
      <c r="J376" s="18"/>
    </row>
    <row r="377" spans="2:10" ht="16" x14ac:dyDescent="0.2">
      <c r="B377" s="82">
        <v>3.13</v>
      </c>
      <c r="C377" s="102" t="s">
        <v>184</v>
      </c>
      <c r="D377" s="56">
        <v>8.5</v>
      </c>
      <c r="E377" s="22"/>
      <c r="F377" s="86" t="s">
        <v>278</v>
      </c>
      <c r="G377" s="8"/>
      <c r="H377" s="8" t="s">
        <v>5</v>
      </c>
      <c r="I377" s="8"/>
      <c r="J377" s="18"/>
    </row>
    <row r="378" spans="2:10" ht="30" customHeight="1" x14ac:dyDescent="0.2">
      <c r="B378" s="82">
        <v>3.13</v>
      </c>
      <c r="C378" s="102" t="s">
        <v>185</v>
      </c>
      <c r="D378" s="56">
        <v>8.5</v>
      </c>
      <c r="E378" s="22"/>
      <c r="F378" s="86" t="s">
        <v>278</v>
      </c>
      <c r="G378" s="8"/>
      <c r="H378" s="8" t="s">
        <v>5</v>
      </c>
      <c r="I378" s="8"/>
      <c r="J378" s="18"/>
    </row>
    <row r="379" spans="2:10" ht="32" x14ac:dyDescent="0.2">
      <c r="B379" s="82">
        <v>3.13</v>
      </c>
      <c r="C379" s="102" t="s">
        <v>186</v>
      </c>
      <c r="D379" s="56">
        <v>8.5</v>
      </c>
      <c r="E379" s="22"/>
      <c r="F379" s="86" t="s">
        <v>278</v>
      </c>
      <c r="G379" s="8"/>
      <c r="H379" s="8" t="s">
        <v>5</v>
      </c>
      <c r="I379" s="8"/>
      <c r="J379" s="18"/>
    </row>
    <row r="380" spans="2:10" ht="45" customHeight="1" x14ac:dyDescent="0.2">
      <c r="B380" s="82">
        <v>3.13</v>
      </c>
      <c r="C380" s="102" t="s">
        <v>187</v>
      </c>
      <c r="D380" s="56">
        <v>8.5</v>
      </c>
      <c r="E380" s="22"/>
      <c r="F380" s="86" t="s">
        <v>278</v>
      </c>
      <c r="G380" s="8"/>
      <c r="H380" s="8" t="s">
        <v>5</v>
      </c>
      <c r="I380" s="8"/>
      <c r="J380" s="18"/>
    </row>
    <row r="381" spans="2:10" ht="32" x14ac:dyDescent="0.2">
      <c r="B381" s="82">
        <v>3.13</v>
      </c>
      <c r="C381" s="102" t="s">
        <v>188</v>
      </c>
      <c r="D381" s="56">
        <v>8.5</v>
      </c>
      <c r="E381" s="22"/>
      <c r="F381" s="86" t="s">
        <v>278</v>
      </c>
      <c r="G381" s="8"/>
      <c r="H381" s="8" t="s">
        <v>5</v>
      </c>
      <c r="I381" s="8"/>
      <c r="J381" s="18"/>
    </row>
    <row r="382" spans="2:10" ht="32" x14ac:dyDescent="0.2">
      <c r="B382" s="82">
        <v>3.13</v>
      </c>
      <c r="C382" s="102" t="s">
        <v>189</v>
      </c>
      <c r="D382" s="56">
        <v>8.5</v>
      </c>
      <c r="E382" s="22"/>
      <c r="F382" s="86" t="s">
        <v>278</v>
      </c>
      <c r="G382" s="8"/>
      <c r="H382" s="8" t="s">
        <v>5</v>
      </c>
      <c r="I382" s="8"/>
      <c r="J382" s="18"/>
    </row>
    <row r="383" spans="2:10" ht="16" x14ac:dyDescent="0.2">
      <c r="B383" s="82">
        <v>3.13</v>
      </c>
      <c r="C383" s="102" t="s">
        <v>190</v>
      </c>
      <c r="D383" s="56">
        <v>8.5</v>
      </c>
      <c r="E383" s="22"/>
      <c r="F383" s="86" t="s">
        <v>278</v>
      </c>
      <c r="G383" s="8"/>
      <c r="H383" s="8" t="s">
        <v>5</v>
      </c>
      <c r="I383" s="8"/>
      <c r="J383" s="18"/>
    </row>
    <row r="384" spans="2:10" ht="75.75" customHeight="1" x14ac:dyDescent="0.2">
      <c r="B384" s="82">
        <v>3.13</v>
      </c>
      <c r="C384" s="102" t="s">
        <v>191</v>
      </c>
      <c r="D384" s="56">
        <v>8.5</v>
      </c>
      <c r="E384" s="22"/>
      <c r="F384" s="86" t="s">
        <v>278</v>
      </c>
      <c r="G384" s="8"/>
      <c r="H384" s="8" t="s">
        <v>5</v>
      </c>
      <c r="I384" s="8"/>
      <c r="J384" s="18"/>
    </row>
    <row r="385" spans="2:10" ht="45.75" customHeight="1" x14ac:dyDescent="0.2">
      <c r="B385" s="82">
        <v>3.13</v>
      </c>
      <c r="C385" s="126" t="s">
        <v>192</v>
      </c>
      <c r="D385" s="56">
        <v>8.5</v>
      </c>
      <c r="E385" s="22"/>
      <c r="F385" s="86" t="s">
        <v>278</v>
      </c>
      <c r="G385" s="8"/>
      <c r="H385" s="8" t="s">
        <v>5</v>
      </c>
      <c r="I385" s="8"/>
      <c r="J385" s="18"/>
    </row>
    <row r="386" spans="2:10" x14ac:dyDescent="0.2">
      <c r="G386" s="34">
        <f>COUNTIF(G364:G385,"x")</f>
        <v>0</v>
      </c>
      <c r="H386" s="34">
        <f>COUNTIF(H364:H385,"x")</f>
        <v>21</v>
      </c>
      <c r="I386" s="34">
        <f>COUNTIF(I364:I385,"x")</f>
        <v>0</v>
      </c>
      <c r="J386" s="92">
        <f>IF(I386=21,"NA",G386/(21-I386))</f>
        <v>0</v>
      </c>
    </row>
    <row r="387" spans="2:10" x14ac:dyDescent="0.2">
      <c r="G387" s="2"/>
      <c r="H387" s="2"/>
    </row>
    <row r="388" spans="2:10" ht="32" x14ac:dyDescent="0.2">
      <c r="B388" s="82">
        <v>3.14</v>
      </c>
      <c r="C388" s="102" t="s">
        <v>194</v>
      </c>
      <c r="D388" s="105" t="s">
        <v>193</v>
      </c>
      <c r="E388" s="21"/>
      <c r="F388" s="87" t="s">
        <v>278</v>
      </c>
      <c r="G388" s="41"/>
      <c r="H388" s="46"/>
      <c r="I388" s="46"/>
      <c r="J388" s="47"/>
    </row>
    <row r="389" spans="2:10" ht="16" x14ac:dyDescent="0.2">
      <c r="B389" s="82">
        <v>3.14</v>
      </c>
      <c r="C389" s="130" t="s">
        <v>495</v>
      </c>
      <c r="D389" s="56">
        <v>9.1999999999999993</v>
      </c>
      <c r="E389" s="22"/>
      <c r="F389" s="86" t="s">
        <v>278</v>
      </c>
      <c r="G389" s="14"/>
      <c r="H389" s="8" t="s">
        <v>5</v>
      </c>
      <c r="I389" s="8"/>
      <c r="J389" s="32"/>
    </row>
    <row r="390" spans="2:10" ht="16" x14ac:dyDescent="0.2">
      <c r="B390" s="82">
        <v>3.14</v>
      </c>
      <c r="C390" s="131" t="s">
        <v>195</v>
      </c>
      <c r="D390" s="56">
        <v>9.3000000000000007</v>
      </c>
      <c r="E390" s="22"/>
      <c r="F390" s="86" t="s">
        <v>278</v>
      </c>
      <c r="G390" s="8"/>
      <c r="H390" s="8" t="s">
        <v>5</v>
      </c>
      <c r="I390" s="8"/>
      <c r="J390" s="18"/>
    </row>
    <row r="391" spans="2:10" ht="16" x14ac:dyDescent="0.2">
      <c r="B391" s="82">
        <v>3.14</v>
      </c>
      <c r="C391" s="130" t="s">
        <v>494</v>
      </c>
      <c r="D391" s="56">
        <v>9.3000000000000007</v>
      </c>
      <c r="E391" s="22"/>
      <c r="F391" s="86" t="s">
        <v>278</v>
      </c>
      <c r="G391" s="8"/>
      <c r="H391" s="8" t="s">
        <v>5</v>
      </c>
      <c r="I391" s="8"/>
      <c r="J391" s="18"/>
    </row>
    <row r="392" spans="2:10" ht="30.75" customHeight="1" x14ac:dyDescent="0.2">
      <c r="B392" s="82">
        <v>3.14</v>
      </c>
      <c r="C392" s="130" t="s">
        <v>493</v>
      </c>
      <c r="D392" s="56">
        <v>9.3000000000000007</v>
      </c>
      <c r="E392" s="22"/>
      <c r="F392" s="86" t="s">
        <v>278</v>
      </c>
      <c r="G392" s="8"/>
      <c r="H392" s="8" t="s">
        <v>5</v>
      </c>
      <c r="I392" s="8"/>
      <c r="J392" s="18"/>
    </row>
    <row r="393" spans="2:10" ht="16" x14ac:dyDescent="0.2">
      <c r="B393" s="82">
        <v>3.14</v>
      </c>
      <c r="C393" s="130" t="s">
        <v>496</v>
      </c>
      <c r="D393" s="56">
        <v>9.3000000000000007</v>
      </c>
      <c r="E393" s="22"/>
      <c r="F393" s="86" t="s">
        <v>278</v>
      </c>
      <c r="G393" s="8"/>
      <c r="H393" s="8" t="s">
        <v>5</v>
      </c>
      <c r="I393" s="8"/>
      <c r="J393" s="18"/>
    </row>
    <row r="394" spans="2:10" ht="32" x14ac:dyDescent="0.2">
      <c r="B394" s="82">
        <v>3.14</v>
      </c>
      <c r="C394" s="131" t="s">
        <v>196</v>
      </c>
      <c r="D394" s="56">
        <v>9.3000000000000007</v>
      </c>
      <c r="E394" s="22"/>
      <c r="F394" s="86" t="s">
        <v>278</v>
      </c>
      <c r="G394" s="8"/>
      <c r="H394" s="8" t="s">
        <v>5</v>
      </c>
      <c r="I394" s="8"/>
      <c r="J394" s="18"/>
    </row>
    <row r="395" spans="2:10" ht="18" customHeight="1" x14ac:dyDescent="0.2">
      <c r="B395" s="82">
        <v>3.14</v>
      </c>
      <c r="C395" s="130" t="s">
        <v>497</v>
      </c>
      <c r="D395" s="56">
        <v>9.3000000000000007</v>
      </c>
      <c r="E395" s="22"/>
      <c r="F395" s="86" t="s">
        <v>278</v>
      </c>
      <c r="G395" s="8"/>
      <c r="H395" s="8" t="s">
        <v>5</v>
      </c>
      <c r="I395" s="8"/>
      <c r="J395" s="18"/>
    </row>
    <row r="396" spans="2:10" ht="16" x14ac:dyDescent="0.2">
      <c r="B396" s="82">
        <v>3.14</v>
      </c>
      <c r="C396" s="130" t="s">
        <v>498</v>
      </c>
      <c r="D396" s="56">
        <v>9.3000000000000007</v>
      </c>
      <c r="E396" s="22"/>
      <c r="F396" s="86" t="s">
        <v>278</v>
      </c>
      <c r="G396" s="8"/>
      <c r="H396" s="8" t="s">
        <v>5</v>
      </c>
      <c r="I396" s="8"/>
      <c r="J396" s="18"/>
    </row>
    <row r="397" spans="2:10" ht="16" x14ac:dyDescent="0.2">
      <c r="B397" s="82">
        <v>3.14</v>
      </c>
      <c r="C397" s="130" t="s">
        <v>499</v>
      </c>
      <c r="D397" s="56">
        <v>9.3000000000000007</v>
      </c>
      <c r="E397" s="22"/>
      <c r="F397" s="86" t="s">
        <v>278</v>
      </c>
      <c r="G397" s="8"/>
      <c r="H397" s="8" t="s">
        <v>5</v>
      </c>
      <c r="I397" s="8"/>
      <c r="J397" s="18"/>
    </row>
    <row r="398" spans="2:10" ht="32" x14ac:dyDescent="0.2">
      <c r="B398" s="82">
        <v>3.14</v>
      </c>
      <c r="C398" s="130" t="s">
        <v>500</v>
      </c>
      <c r="D398" s="56">
        <v>9.3000000000000007</v>
      </c>
      <c r="E398" s="22"/>
      <c r="F398" s="86" t="s">
        <v>278</v>
      </c>
      <c r="G398" s="8"/>
      <c r="H398" s="8" t="s">
        <v>5</v>
      </c>
      <c r="I398" s="8"/>
      <c r="J398" s="18"/>
    </row>
    <row r="399" spans="2:10" ht="32" x14ac:dyDescent="0.2">
      <c r="B399" s="82">
        <v>3.14</v>
      </c>
      <c r="C399" s="130" t="s">
        <v>501</v>
      </c>
      <c r="D399" s="56">
        <v>9.3000000000000007</v>
      </c>
      <c r="E399" s="22"/>
      <c r="F399" s="86" t="s">
        <v>278</v>
      </c>
      <c r="G399" s="8"/>
      <c r="H399" s="8" t="s">
        <v>5</v>
      </c>
      <c r="I399" s="8"/>
      <c r="J399" s="18"/>
    </row>
    <row r="400" spans="2:10" ht="16" x14ac:dyDescent="0.2">
      <c r="B400" s="82">
        <v>3.14</v>
      </c>
      <c r="C400" s="131" t="s">
        <v>197</v>
      </c>
      <c r="D400" s="56">
        <v>9.3000000000000007</v>
      </c>
      <c r="E400" s="22"/>
      <c r="F400" s="86" t="s">
        <v>278</v>
      </c>
      <c r="G400" s="8"/>
      <c r="H400" s="8" t="s">
        <v>5</v>
      </c>
      <c r="I400" s="8"/>
      <c r="J400" s="18"/>
    </row>
    <row r="401" spans="2:10" ht="16" x14ac:dyDescent="0.2">
      <c r="B401" s="82">
        <v>3.14</v>
      </c>
      <c r="C401" s="130" t="s">
        <v>502</v>
      </c>
      <c r="D401" s="56">
        <v>9.3000000000000007</v>
      </c>
      <c r="E401" s="22"/>
      <c r="F401" s="86" t="s">
        <v>278</v>
      </c>
      <c r="G401" s="8"/>
      <c r="H401" s="8" t="s">
        <v>5</v>
      </c>
      <c r="I401" s="8"/>
      <c r="J401" s="18"/>
    </row>
    <row r="402" spans="2:10" ht="16" x14ac:dyDescent="0.2">
      <c r="B402" s="82">
        <v>3.14</v>
      </c>
      <c r="C402" s="130" t="s">
        <v>503</v>
      </c>
      <c r="D402" s="56">
        <v>9.3000000000000007</v>
      </c>
      <c r="E402" s="22"/>
      <c r="F402" s="86" t="s">
        <v>278</v>
      </c>
      <c r="G402" s="8"/>
      <c r="H402" s="8" t="s">
        <v>5</v>
      </c>
      <c r="I402" s="8"/>
      <c r="J402" s="18"/>
    </row>
    <row r="403" spans="2:10" ht="16" x14ac:dyDescent="0.2">
      <c r="B403" s="82">
        <v>3.14</v>
      </c>
      <c r="C403" s="130" t="s">
        <v>504</v>
      </c>
      <c r="D403" s="56">
        <v>9.3000000000000007</v>
      </c>
      <c r="E403" s="22"/>
      <c r="F403" s="86" t="s">
        <v>278</v>
      </c>
      <c r="G403" s="8"/>
      <c r="H403" s="8" t="s">
        <v>5</v>
      </c>
      <c r="I403" s="8"/>
      <c r="J403" s="18"/>
    </row>
    <row r="404" spans="2:10" ht="16" x14ac:dyDescent="0.2">
      <c r="B404" s="82">
        <v>3.14</v>
      </c>
      <c r="C404" s="130" t="s">
        <v>505</v>
      </c>
      <c r="D404" s="56">
        <v>9.3000000000000007</v>
      </c>
      <c r="E404" s="22"/>
      <c r="F404" s="86" t="s">
        <v>278</v>
      </c>
      <c r="G404" s="8"/>
      <c r="H404" s="8" t="s">
        <v>5</v>
      </c>
      <c r="I404" s="8"/>
      <c r="J404" s="18"/>
    </row>
    <row r="405" spans="2:10" ht="17.25" customHeight="1" x14ac:dyDescent="0.2">
      <c r="B405" s="82">
        <v>3.14</v>
      </c>
      <c r="C405" s="130" t="s">
        <v>506</v>
      </c>
      <c r="D405" s="56">
        <v>9.3000000000000007</v>
      </c>
      <c r="E405" s="22"/>
      <c r="F405" s="86" t="s">
        <v>278</v>
      </c>
      <c r="G405" s="8"/>
      <c r="H405" s="8" t="s">
        <v>5</v>
      </c>
      <c r="I405" s="8"/>
      <c r="J405" s="18"/>
    </row>
    <row r="406" spans="2:10" ht="33" customHeight="1" x14ac:dyDescent="0.2">
      <c r="B406" s="82">
        <v>3.14</v>
      </c>
      <c r="C406" s="130" t="s">
        <v>507</v>
      </c>
      <c r="D406" s="56">
        <v>9.3000000000000007</v>
      </c>
      <c r="E406" s="22"/>
      <c r="F406" s="86" t="s">
        <v>278</v>
      </c>
      <c r="G406" s="8"/>
      <c r="H406" s="8" t="s">
        <v>5</v>
      </c>
      <c r="I406" s="8"/>
      <c r="J406" s="18"/>
    </row>
    <row r="407" spans="2:10" ht="15.75" customHeight="1" x14ac:dyDescent="0.2">
      <c r="B407" s="82">
        <v>3.14</v>
      </c>
      <c r="C407" s="130" t="s">
        <v>508</v>
      </c>
      <c r="D407" s="56">
        <v>9.3000000000000007</v>
      </c>
      <c r="E407" s="22"/>
      <c r="F407" s="86" t="s">
        <v>278</v>
      </c>
      <c r="G407" s="8"/>
      <c r="H407" s="8" t="s">
        <v>5</v>
      </c>
      <c r="I407" s="8"/>
      <c r="J407" s="18"/>
    </row>
    <row r="408" spans="2:10" ht="16" x14ac:dyDescent="0.2">
      <c r="B408" s="82">
        <v>3.14</v>
      </c>
      <c r="C408" s="131" t="s">
        <v>198</v>
      </c>
      <c r="D408" s="56">
        <v>9.4</v>
      </c>
      <c r="E408" s="22"/>
      <c r="F408" s="86" t="s">
        <v>278</v>
      </c>
      <c r="G408" s="8"/>
      <c r="H408" s="8" t="s">
        <v>5</v>
      </c>
      <c r="I408" s="8"/>
      <c r="J408" s="18"/>
    </row>
    <row r="409" spans="2:10" ht="32" x14ac:dyDescent="0.2">
      <c r="B409" s="82">
        <v>3.14</v>
      </c>
      <c r="C409" s="130" t="s">
        <v>509</v>
      </c>
      <c r="D409" s="56">
        <v>9.4</v>
      </c>
      <c r="E409" s="22"/>
      <c r="F409" s="86" t="s">
        <v>278</v>
      </c>
      <c r="G409" s="8"/>
      <c r="H409" s="8" t="s">
        <v>5</v>
      </c>
      <c r="I409" s="8"/>
      <c r="J409" s="18"/>
    </row>
    <row r="410" spans="2:10" ht="47.25" customHeight="1" x14ac:dyDescent="0.2">
      <c r="B410" s="82">
        <v>3.14</v>
      </c>
      <c r="C410" s="130" t="s">
        <v>510</v>
      </c>
      <c r="D410" s="56">
        <v>9.4</v>
      </c>
      <c r="E410" s="22"/>
      <c r="F410" s="86" t="s">
        <v>278</v>
      </c>
      <c r="G410" s="8"/>
      <c r="H410" s="8" t="s">
        <v>5</v>
      </c>
      <c r="I410" s="8"/>
      <c r="J410" s="18"/>
    </row>
    <row r="411" spans="2:10" ht="16" x14ac:dyDescent="0.2">
      <c r="B411" s="82">
        <v>3.14</v>
      </c>
      <c r="C411" s="131" t="s">
        <v>199</v>
      </c>
      <c r="D411" s="56">
        <v>9.4</v>
      </c>
      <c r="E411" s="22"/>
      <c r="F411" s="86" t="s">
        <v>278</v>
      </c>
      <c r="G411" s="8"/>
      <c r="H411" s="8" t="s">
        <v>5</v>
      </c>
      <c r="I411" s="8"/>
      <c r="J411" s="18"/>
    </row>
    <row r="412" spans="2:10" ht="15" customHeight="1" x14ac:dyDescent="0.2">
      <c r="B412" s="82">
        <v>3.14</v>
      </c>
      <c r="C412" s="130" t="s">
        <v>200</v>
      </c>
      <c r="D412" s="56">
        <v>9.4</v>
      </c>
      <c r="E412" s="22"/>
      <c r="F412" s="86" t="s">
        <v>278</v>
      </c>
      <c r="G412" s="8"/>
      <c r="H412" s="8" t="s">
        <v>5</v>
      </c>
      <c r="I412" s="8"/>
      <c r="J412" s="18"/>
    </row>
    <row r="413" spans="2:10" ht="32" x14ac:dyDescent="0.2">
      <c r="B413" s="82">
        <v>3.14</v>
      </c>
      <c r="C413" s="130" t="s">
        <v>201</v>
      </c>
      <c r="D413" s="56">
        <v>9.4</v>
      </c>
      <c r="E413" s="22"/>
      <c r="F413" s="86" t="s">
        <v>278</v>
      </c>
      <c r="G413" s="8"/>
      <c r="H413" s="8" t="s">
        <v>5</v>
      </c>
      <c r="I413" s="8"/>
      <c r="J413" s="18"/>
    </row>
    <row r="414" spans="2:10" ht="15" customHeight="1" x14ac:dyDescent="0.2">
      <c r="B414" s="82">
        <v>3.14</v>
      </c>
      <c r="C414" s="130" t="s">
        <v>202</v>
      </c>
      <c r="D414" s="56">
        <v>9.4</v>
      </c>
      <c r="E414" s="22"/>
      <c r="F414" s="86" t="s">
        <v>278</v>
      </c>
      <c r="G414" s="8"/>
      <c r="H414" s="8" t="s">
        <v>5</v>
      </c>
      <c r="I414" s="8"/>
      <c r="J414" s="18"/>
    </row>
    <row r="415" spans="2:10" ht="16" x14ac:dyDescent="0.2">
      <c r="B415" s="82">
        <v>3.14</v>
      </c>
      <c r="C415" s="130" t="s">
        <v>514</v>
      </c>
      <c r="D415" s="56">
        <v>9.4</v>
      </c>
      <c r="E415" s="22"/>
      <c r="F415" s="86" t="s">
        <v>278</v>
      </c>
      <c r="G415" s="8"/>
      <c r="H415" s="8" t="s">
        <v>5</v>
      </c>
      <c r="I415" s="8"/>
      <c r="J415" s="18"/>
    </row>
    <row r="416" spans="2:10" ht="32" x14ac:dyDescent="0.2">
      <c r="B416" s="82">
        <v>3.14</v>
      </c>
      <c r="C416" s="130" t="s">
        <v>513</v>
      </c>
      <c r="D416" s="56">
        <v>9.4</v>
      </c>
      <c r="E416" s="22"/>
      <c r="F416" s="86" t="s">
        <v>278</v>
      </c>
      <c r="G416" s="8"/>
      <c r="H416" s="8" t="s">
        <v>5</v>
      </c>
      <c r="I416" s="8"/>
      <c r="J416" s="18"/>
    </row>
    <row r="417" spans="2:10" ht="48" x14ac:dyDescent="0.2">
      <c r="B417" s="82">
        <v>3.14</v>
      </c>
      <c r="C417" s="130" t="s">
        <v>512</v>
      </c>
      <c r="D417" s="56">
        <v>9.4</v>
      </c>
      <c r="E417" s="22"/>
      <c r="F417" s="86" t="s">
        <v>278</v>
      </c>
      <c r="G417" s="8"/>
      <c r="H417" s="8" t="s">
        <v>5</v>
      </c>
      <c r="I417" s="8"/>
      <c r="J417" s="18"/>
    </row>
    <row r="418" spans="2:10" ht="32" x14ac:dyDescent="0.2">
      <c r="B418" s="82">
        <v>3.14</v>
      </c>
      <c r="C418" s="130" t="s">
        <v>515</v>
      </c>
      <c r="D418" s="56">
        <v>9.4</v>
      </c>
      <c r="E418" s="22"/>
      <c r="F418" s="86" t="s">
        <v>278</v>
      </c>
      <c r="G418" s="8"/>
      <c r="H418" s="8" t="s">
        <v>5</v>
      </c>
      <c r="I418" s="8"/>
      <c r="J418" s="18"/>
    </row>
    <row r="419" spans="2:10" ht="15" customHeight="1" x14ac:dyDescent="0.2">
      <c r="B419" s="82">
        <v>3.14</v>
      </c>
      <c r="C419" s="130" t="s">
        <v>203</v>
      </c>
      <c r="D419" s="56">
        <v>9.4</v>
      </c>
      <c r="E419" s="22"/>
      <c r="F419" s="86" t="s">
        <v>278</v>
      </c>
      <c r="G419" s="8"/>
      <c r="H419" s="8" t="s">
        <v>5</v>
      </c>
      <c r="I419" s="8"/>
      <c r="J419" s="18"/>
    </row>
    <row r="420" spans="2:10" ht="33" customHeight="1" x14ac:dyDescent="0.2">
      <c r="B420" s="82">
        <v>3.14</v>
      </c>
      <c r="C420" s="130" t="s">
        <v>511</v>
      </c>
      <c r="D420" s="56">
        <v>9.4</v>
      </c>
      <c r="E420" s="22"/>
      <c r="F420" s="86" t="s">
        <v>278</v>
      </c>
      <c r="G420" s="8"/>
      <c r="H420" s="8" t="s">
        <v>5</v>
      </c>
      <c r="I420" s="8"/>
      <c r="J420" s="18"/>
    </row>
    <row r="421" spans="2:10" ht="33" customHeight="1" x14ac:dyDescent="0.2">
      <c r="B421" s="82">
        <v>3.14</v>
      </c>
      <c r="C421" s="130" t="s">
        <v>516</v>
      </c>
      <c r="D421" s="56">
        <v>9.4</v>
      </c>
      <c r="E421" s="22"/>
      <c r="F421" s="86" t="s">
        <v>278</v>
      </c>
      <c r="G421" s="8"/>
      <c r="H421" s="8" t="s">
        <v>5</v>
      </c>
      <c r="I421" s="8"/>
      <c r="J421" s="18"/>
    </row>
    <row r="422" spans="2:10" ht="16" x14ac:dyDescent="0.2">
      <c r="B422" s="82">
        <v>3.14</v>
      </c>
      <c r="C422" s="130" t="s">
        <v>517</v>
      </c>
      <c r="D422" s="56">
        <v>9.4</v>
      </c>
      <c r="E422" s="22"/>
      <c r="F422" s="86" t="s">
        <v>278</v>
      </c>
      <c r="G422" s="8"/>
      <c r="H422" s="8" t="s">
        <v>5</v>
      </c>
      <c r="I422" s="8"/>
      <c r="J422" s="18"/>
    </row>
    <row r="423" spans="2:10" ht="16" x14ac:dyDescent="0.2">
      <c r="B423" s="82">
        <v>3.14</v>
      </c>
      <c r="C423" s="130" t="s">
        <v>518</v>
      </c>
      <c r="D423" s="56">
        <v>9.4</v>
      </c>
      <c r="E423" s="22"/>
      <c r="F423" s="86" t="s">
        <v>278</v>
      </c>
      <c r="G423" s="8"/>
      <c r="H423" s="8" t="s">
        <v>5</v>
      </c>
      <c r="I423" s="8"/>
      <c r="J423" s="18"/>
    </row>
    <row r="424" spans="2:10" ht="32" x14ac:dyDescent="0.2">
      <c r="B424" s="82">
        <v>3.14</v>
      </c>
      <c r="C424" s="130" t="s">
        <v>519</v>
      </c>
      <c r="D424" s="56">
        <v>9.4</v>
      </c>
      <c r="E424" s="22"/>
      <c r="F424" s="86" t="s">
        <v>278</v>
      </c>
      <c r="G424" s="8"/>
      <c r="H424" s="8" t="s">
        <v>5</v>
      </c>
      <c r="I424" s="8"/>
      <c r="J424" s="18"/>
    </row>
    <row r="425" spans="2:10" ht="32" x14ac:dyDescent="0.2">
      <c r="B425" s="82">
        <v>3.14</v>
      </c>
      <c r="C425" s="138" t="s">
        <v>204</v>
      </c>
      <c r="D425" s="56">
        <v>9.5</v>
      </c>
      <c r="E425" s="22"/>
      <c r="F425" s="86" t="s">
        <v>278</v>
      </c>
      <c r="G425" s="8"/>
      <c r="H425" s="8" t="s">
        <v>5</v>
      </c>
      <c r="I425" s="8"/>
      <c r="J425" s="18"/>
    </row>
    <row r="426" spans="2:10" ht="16" x14ac:dyDescent="0.2">
      <c r="B426" s="82">
        <v>3.14</v>
      </c>
      <c r="C426" s="130" t="s">
        <v>520</v>
      </c>
      <c r="D426" s="56">
        <v>9.5</v>
      </c>
      <c r="E426" s="22"/>
      <c r="F426" s="86" t="s">
        <v>278</v>
      </c>
      <c r="G426" s="8"/>
      <c r="H426" s="8" t="s">
        <v>5</v>
      </c>
      <c r="I426" s="8"/>
      <c r="J426" s="18"/>
    </row>
    <row r="427" spans="2:10" ht="16" x14ac:dyDescent="0.2">
      <c r="B427" s="82">
        <v>3.14</v>
      </c>
      <c r="C427" s="130" t="s">
        <v>521</v>
      </c>
      <c r="D427" s="56">
        <v>9.5</v>
      </c>
      <c r="E427" s="22"/>
      <c r="F427" s="86" t="s">
        <v>278</v>
      </c>
      <c r="G427" s="8"/>
      <c r="H427" s="8" t="s">
        <v>5</v>
      </c>
      <c r="I427" s="8"/>
      <c r="J427" s="18"/>
    </row>
    <row r="428" spans="2:10" ht="16" x14ac:dyDescent="0.2">
      <c r="B428" s="82">
        <v>3.14</v>
      </c>
      <c r="C428" s="130" t="s">
        <v>523</v>
      </c>
      <c r="D428" s="56">
        <v>9.5</v>
      </c>
      <c r="E428" s="22"/>
      <c r="F428" s="86" t="s">
        <v>278</v>
      </c>
      <c r="G428" s="8"/>
      <c r="H428" s="8" t="s">
        <v>5</v>
      </c>
      <c r="I428" s="8"/>
      <c r="J428" s="18"/>
    </row>
    <row r="429" spans="2:10" ht="30.75" customHeight="1" x14ac:dyDescent="0.2">
      <c r="B429" s="82">
        <v>3.14</v>
      </c>
      <c r="C429" s="130" t="s">
        <v>522</v>
      </c>
      <c r="D429" s="56">
        <v>9.5</v>
      </c>
      <c r="E429" s="22"/>
      <c r="F429" s="86" t="s">
        <v>278</v>
      </c>
      <c r="G429" s="8"/>
      <c r="H429" s="8" t="s">
        <v>5</v>
      </c>
      <c r="I429" s="8"/>
      <c r="J429" s="18"/>
    </row>
    <row r="430" spans="2:10" ht="16" x14ac:dyDescent="0.2">
      <c r="B430" s="82">
        <v>3.14</v>
      </c>
      <c r="C430" s="132" t="s">
        <v>205</v>
      </c>
      <c r="D430" s="109">
        <v>9.5</v>
      </c>
      <c r="E430" s="21"/>
      <c r="F430" s="118" t="s">
        <v>278</v>
      </c>
      <c r="G430" s="8"/>
      <c r="H430" s="8" t="s">
        <v>5</v>
      </c>
      <c r="I430" s="8"/>
      <c r="J430" s="18"/>
    </row>
    <row r="431" spans="2:10" ht="16" x14ac:dyDescent="0.2">
      <c r="D431" s="106"/>
      <c r="E431" s="30"/>
      <c r="F431" s="119"/>
      <c r="G431" s="117">
        <f>COUNTIF(G389:G430,"x")</f>
        <v>0</v>
      </c>
      <c r="H431" s="34">
        <f>COUNTIF(H389:H430,"x")</f>
        <v>42</v>
      </c>
      <c r="I431" s="34">
        <f>COUNTIF(I389:I430,"x")</f>
        <v>0</v>
      </c>
      <c r="J431" s="92">
        <f>IF(I431=42,"NA",G431/(42-I431))</f>
        <v>0</v>
      </c>
    </row>
    <row r="432" spans="2:10" x14ac:dyDescent="0.2">
      <c r="G432" s="2"/>
      <c r="H432" s="2"/>
    </row>
    <row r="433" spans="2:11" ht="63" customHeight="1" x14ac:dyDescent="0.2">
      <c r="B433" s="82">
        <v>3.15</v>
      </c>
      <c r="C433" s="102" t="s">
        <v>206</v>
      </c>
      <c r="D433" s="109">
        <v>5.6</v>
      </c>
      <c r="E433" s="22"/>
      <c r="F433" s="86" t="s">
        <v>278</v>
      </c>
      <c r="G433" s="8"/>
      <c r="H433" s="10" t="s">
        <v>5</v>
      </c>
      <c r="I433" s="8"/>
      <c r="J433" s="18"/>
    </row>
    <row r="434" spans="2:11" ht="70.5" customHeight="1" x14ac:dyDescent="0.2">
      <c r="B434" s="82">
        <v>3.15</v>
      </c>
      <c r="C434" s="126" t="s">
        <v>207</v>
      </c>
      <c r="D434" s="56">
        <v>5.6</v>
      </c>
      <c r="E434" s="22"/>
      <c r="F434" s="86" t="s">
        <v>278</v>
      </c>
      <c r="G434" s="8"/>
      <c r="H434" s="8" t="s">
        <v>5</v>
      </c>
      <c r="I434" s="8"/>
      <c r="J434" s="18"/>
    </row>
    <row r="435" spans="2:11" x14ac:dyDescent="0.2">
      <c r="G435" s="34">
        <f>COUNTIF(G433:G434,"x")</f>
        <v>0</v>
      </c>
      <c r="H435" s="34">
        <f>COUNTIF(H433:H434,"x")</f>
        <v>2</v>
      </c>
      <c r="I435" s="34">
        <f>COUNTIF(I433:I434,"x")</f>
        <v>0</v>
      </c>
      <c r="J435" s="92">
        <f>IF(I435=2,"NA",G435/(2-I435))</f>
        <v>0</v>
      </c>
    </row>
    <row r="436" spans="2:11" s="1" customFormat="1" x14ac:dyDescent="0.2">
      <c r="B436" s="43"/>
      <c r="C436" s="139"/>
      <c r="D436" s="110"/>
      <c r="E436" s="2"/>
      <c r="F436" s="2"/>
      <c r="G436" s="2"/>
      <c r="H436" s="2"/>
      <c r="I436" s="2"/>
    </row>
    <row r="437" spans="2:11" x14ac:dyDescent="0.2">
      <c r="C437" s="125"/>
      <c r="G437" s="26"/>
      <c r="H437" s="5"/>
    </row>
    <row r="438" spans="2:11" ht="48" x14ac:dyDescent="0.2">
      <c r="B438" s="82">
        <v>3.16</v>
      </c>
      <c r="C438" s="126" t="s">
        <v>208</v>
      </c>
      <c r="D438" s="56">
        <v>5.8</v>
      </c>
      <c r="E438" s="88" t="s">
        <v>279</v>
      </c>
      <c r="F438" s="15"/>
      <c r="G438" s="8"/>
      <c r="H438" s="8" t="s">
        <v>5</v>
      </c>
      <c r="I438" s="9"/>
      <c r="J438" s="18"/>
    </row>
    <row r="439" spans="2:11" x14ac:dyDescent="0.2">
      <c r="G439" s="34">
        <f>COUNTIF(G438,"x")</f>
        <v>0</v>
      </c>
      <c r="H439" s="34">
        <f>COUNTIF(H438,"x")</f>
        <v>1</v>
      </c>
      <c r="I439" s="34">
        <f>COUNTIF(I438,"x")</f>
        <v>0</v>
      </c>
      <c r="J439" s="92">
        <f>IF(I439=1,"NA",G439/(1-I439))</f>
        <v>0</v>
      </c>
    </row>
    <row r="440" spans="2:11" s="1" customFormat="1" x14ac:dyDescent="0.2">
      <c r="B440" s="43"/>
      <c r="C440" s="139"/>
      <c r="D440" s="110"/>
      <c r="E440" s="2"/>
      <c r="F440" s="2"/>
      <c r="G440" s="2"/>
      <c r="H440" s="2"/>
      <c r="I440" s="2"/>
    </row>
    <row r="441" spans="2:11" ht="60" customHeight="1" x14ac:dyDescent="0.2">
      <c r="B441" s="82">
        <v>3.17</v>
      </c>
      <c r="C441" s="126" t="s">
        <v>209</v>
      </c>
      <c r="D441" s="56">
        <v>5.0999999999999996</v>
      </c>
      <c r="E441" s="88" t="s">
        <v>279</v>
      </c>
      <c r="F441" s="15"/>
      <c r="G441" s="8"/>
      <c r="H441" s="8" t="s">
        <v>5</v>
      </c>
      <c r="I441" s="9"/>
      <c r="J441" s="18"/>
    </row>
    <row r="442" spans="2:11" x14ac:dyDescent="0.2">
      <c r="G442" s="34">
        <f>COUNTIF(G441,"x")</f>
        <v>0</v>
      </c>
      <c r="H442" s="34">
        <f>COUNTIF(H441,"x")</f>
        <v>1</v>
      </c>
      <c r="I442" s="34">
        <f>COUNTIF(I441,"x")</f>
        <v>0</v>
      </c>
      <c r="J442" s="92">
        <f>IF(I442=1,"NA",G442/(1-I442))</f>
        <v>0</v>
      </c>
    </row>
    <row r="443" spans="2:11" s="1" customFormat="1" x14ac:dyDescent="0.2">
      <c r="B443" s="43"/>
      <c r="C443" s="139"/>
      <c r="D443" s="110"/>
      <c r="E443" s="2"/>
      <c r="F443" s="2"/>
      <c r="G443" s="2"/>
      <c r="H443" s="2"/>
      <c r="I443" s="2"/>
    </row>
    <row r="444" spans="2:11" ht="20" x14ac:dyDescent="0.2">
      <c r="B444" s="151" t="s">
        <v>272</v>
      </c>
      <c r="C444" s="150"/>
      <c r="D444" s="150"/>
      <c r="E444" s="150"/>
      <c r="F444" s="150"/>
      <c r="G444" s="150"/>
      <c r="H444" s="150"/>
      <c r="I444" s="150"/>
      <c r="J444" s="93">
        <f>AVERAGE(J446,J449,J463)</f>
        <v>0</v>
      </c>
    </row>
    <row r="445" spans="2:11" ht="48" x14ac:dyDescent="0.2">
      <c r="B445" s="83">
        <v>4.0999999999999996</v>
      </c>
      <c r="C445" s="140" t="s">
        <v>211</v>
      </c>
      <c r="D445" s="111" t="s">
        <v>210</v>
      </c>
      <c r="E445" s="88" t="s">
        <v>279</v>
      </c>
      <c r="F445" s="28"/>
      <c r="G445" s="14"/>
      <c r="H445" s="14" t="s">
        <v>5</v>
      </c>
      <c r="I445" s="37"/>
      <c r="J445" s="38"/>
      <c r="K445" s="16"/>
    </row>
    <row r="446" spans="2:11" x14ac:dyDescent="0.2">
      <c r="G446" s="34">
        <f>COUNTIF(G445,"x")</f>
        <v>0</v>
      </c>
      <c r="H446" s="34">
        <f>COUNTIF(H445,"x")</f>
        <v>1</v>
      </c>
      <c r="I446" s="34">
        <f>COUNTIF(I445,"x")</f>
        <v>0</v>
      </c>
      <c r="J446" s="92">
        <f>IF(I446=1,"NA",G446/(1-I446))</f>
        <v>0</v>
      </c>
    </row>
    <row r="447" spans="2:11" x14ac:dyDescent="0.2">
      <c r="C447" s="141"/>
      <c r="G447" s="26"/>
      <c r="H447" s="5"/>
    </row>
    <row r="448" spans="2:11" ht="64" x14ac:dyDescent="0.2">
      <c r="B448" s="79">
        <v>4.2</v>
      </c>
      <c r="C448" s="126" t="s">
        <v>213</v>
      </c>
      <c r="D448" s="56" t="s">
        <v>212</v>
      </c>
      <c r="E448" s="88" t="s">
        <v>279</v>
      </c>
      <c r="F448" s="15"/>
      <c r="G448" s="8"/>
      <c r="H448" s="8" t="s">
        <v>5</v>
      </c>
      <c r="I448" s="9"/>
      <c r="J448" s="18"/>
    </row>
    <row r="449" spans="2:10" x14ac:dyDescent="0.2">
      <c r="G449" s="34">
        <f>COUNTIF(G448,"x")</f>
        <v>0</v>
      </c>
      <c r="H449" s="34">
        <f>COUNTIF(H448,"x")</f>
        <v>1</v>
      </c>
      <c r="I449" s="34">
        <f>COUNTIF(I448,"x")</f>
        <v>0</v>
      </c>
      <c r="J449" s="92">
        <f>IF(I449=1,"NA",G449/(1-I449))</f>
        <v>0</v>
      </c>
    </row>
    <row r="450" spans="2:10" x14ac:dyDescent="0.2">
      <c r="C450" s="125"/>
      <c r="G450" s="26"/>
      <c r="H450" s="5"/>
    </row>
    <row r="451" spans="2:10" ht="15" customHeight="1" x14ac:dyDescent="0.2">
      <c r="B451" s="79">
        <v>4.3</v>
      </c>
      <c r="C451" s="102" t="s">
        <v>45</v>
      </c>
      <c r="D451" s="56" t="s">
        <v>214</v>
      </c>
      <c r="E451" s="88" t="s">
        <v>279</v>
      </c>
      <c r="F451" s="25"/>
      <c r="G451" s="41"/>
      <c r="H451" s="46"/>
      <c r="I451" s="46"/>
      <c r="J451" s="47"/>
    </row>
    <row r="452" spans="2:10" ht="15" customHeight="1" x14ac:dyDescent="0.2">
      <c r="B452" s="79">
        <v>4.3</v>
      </c>
      <c r="C452" s="102" t="s">
        <v>525</v>
      </c>
      <c r="D452" s="56">
        <v>9.1</v>
      </c>
      <c r="E452" s="88" t="s">
        <v>279</v>
      </c>
      <c r="F452" s="15"/>
      <c r="G452" s="13"/>
      <c r="H452" s="13" t="s">
        <v>5</v>
      </c>
      <c r="I452" s="13"/>
      <c r="J452" s="32"/>
    </row>
    <row r="453" spans="2:10" ht="32" x14ac:dyDescent="0.2">
      <c r="B453" s="79">
        <v>4.3</v>
      </c>
      <c r="C453" s="102" t="s">
        <v>524</v>
      </c>
      <c r="D453" s="56">
        <v>9.1999999999999993</v>
      </c>
      <c r="E453" s="88" t="s">
        <v>279</v>
      </c>
      <c r="F453" s="15"/>
      <c r="G453" s="10"/>
      <c r="H453" s="20" t="s">
        <v>5</v>
      </c>
      <c r="I453" s="20"/>
      <c r="J453" s="18"/>
    </row>
    <row r="454" spans="2:10" ht="32" x14ac:dyDescent="0.2">
      <c r="B454" s="79">
        <v>4.3</v>
      </c>
      <c r="C454" s="102" t="s">
        <v>526</v>
      </c>
      <c r="D454" s="56">
        <v>9.3000000000000007</v>
      </c>
      <c r="E454" s="88" t="s">
        <v>279</v>
      </c>
      <c r="F454" s="15"/>
      <c r="G454" s="10"/>
      <c r="H454" s="20" t="s">
        <v>5</v>
      </c>
      <c r="I454" s="20"/>
      <c r="J454" s="18"/>
    </row>
    <row r="455" spans="2:10" ht="15" customHeight="1" x14ac:dyDescent="0.2">
      <c r="B455" s="79">
        <v>4.3</v>
      </c>
      <c r="C455" s="133" t="s">
        <v>215</v>
      </c>
      <c r="D455" s="56">
        <v>10.4</v>
      </c>
      <c r="E455" s="88" t="s">
        <v>279</v>
      </c>
      <c r="F455" s="15"/>
      <c r="G455" s="10"/>
      <c r="H455" s="20" t="s">
        <v>5</v>
      </c>
      <c r="I455" s="20"/>
      <c r="J455" s="18"/>
    </row>
    <row r="456" spans="2:10" ht="15" customHeight="1" x14ac:dyDescent="0.2">
      <c r="B456" s="79">
        <v>4.3</v>
      </c>
      <c r="C456" s="102" t="s">
        <v>527</v>
      </c>
      <c r="D456" s="56">
        <v>10.4</v>
      </c>
      <c r="E456" s="88" t="s">
        <v>279</v>
      </c>
      <c r="F456" s="15"/>
      <c r="G456" s="10"/>
      <c r="H456" s="20" t="s">
        <v>5</v>
      </c>
      <c r="I456" s="20"/>
      <c r="J456" s="18"/>
    </row>
    <row r="457" spans="2:10" ht="48" x14ac:dyDescent="0.2">
      <c r="B457" s="79">
        <v>4.3</v>
      </c>
      <c r="C457" s="102" t="s">
        <v>216</v>
      </c>
      <c r="D457" s="56">
        <v>10.4</v>
      </c>
      <c r="E457" s="88" t="s">
        <v>279</v>
      </c>
      <c r="F457" s="15"/>
      <c r="G457" s="10"/>
      <c r="H457" s="20" t="s">
        <v>5</v>
      </c>
      <c r="I457" s="20"/>
      <c r="J457" s="18"/>
    </row>
    <row r="458" spans="2:10" ht="64" x14ac:dyDescent="0.2">
      <c r="B458" s="79">
        <v>4.3</v>
      </c>
      <c r="C458" s="102" t="s">
        <v>528</v>
      </c>
      <c r="D458" s="56">
        <v>10.4</v>
      </c>
      <c r="E458" s="88" t="s">
        <v>279</v>
      </c>
      <c r="F458" s="15"/>
      <c r="G458" s="10"/>
      <c r="H458" s="20" t="s">
        <v>5</v>
      </c>
      <c r="I458" s="20"/>
      <c r="J458" s="18"/>
    </row>
    <row r="459" spans="2:10" ht="32" x14ac:dyDescent="0.2">
      <c r="B459" s="79">
        <v>4.3</v>
      </c>
      <c r="C459" s="102" t="s">
        <v>529</v>
      </c>
      <c r="D459" s="56">
        <v>10.4</v>
      </c>
      <c r="E459" s="88" t="s">
        <v>279</v>
      </c>
      <c r="F459" s="15"/>
      <c r="G459" s="10"/>
      <c r="H459" s="20" t="s">
        <v>5</v>
      </c>
      <c r="I459" s="20"/>
      <c r="J459" s="18"/>
    </row>
    <row r="460" spans="2:10" ht="15" customHeight="1" x14ac:dyDescent="0.2">
      <c r="B460" s="79">
        <v>4.3</v>
      </c>
      <c r="C460" s="102" t="s">
        <v>530</v>
      </c>
      <c r="D460" s="56">
        <v>10.4</v>
      </c>
      <c r="E460" s="88" t="s">
        <v>279</v>
      </c>
      <c r="F460" s="15"/>
      <c r="G460" s="10"/>
      <c r="H460" s="20" t="s">
        <v>5</v>
      </c>
      <c r="I460" s="20"/>
      <c r="J460" s="18"/>
    </row>
    <row r="461" spans="2:10" ht="32" x14ac:dyDescent="0.2">
      <c r="B461" s="79">
        <v>4.3</v>
      </c>
      <c r="C461" s="102" t="s">
        <v>531</v>
      </c>
      <c r="D461" s="56">
        <v>10.4</v>
      </c>
      <c r="E461" s="88" t="s">
        <v>279</v>
      </c>
      <c r="F461" s="15"/>
      <c r="G461" s="10"/>
      <c r="H461" s="20" t="s">
        <v>5</v>
      </c>
      <c r="I461" s="20"/>
      <c r="J461" s="18"/>
    </row>
    <row r="462" spans="2:10" ht="32" x14ac:dyDescent="0.2">
      <c r="B462" s="79">
        <v>4.3</v>
      </c>
      <c r="C462" s="126" t="s">
        <v>217</v>
      </c>
      <c r="D462" s="56">
        <v>10.4</v>
      </c>
      <c r="E462" s="88" t="s">
        <v>279</v>
      </c>
      <c r="F462" s="15"/>
      <c r="G462" s="20"/>
      <c r="H462" s="20" t="s">
        <v>5</v>
      </c>
      <c r="I462" s="20"/>
      <c r="J462" s="18"/>
    </row>
    <row r="463" spans="2:10" x14ac:dyDescent="0.2">
      <c r="G463" s="40">
        <f>COUNTIF(G452:G462,"x")</f>
        <v>0</v>
      </c>
      <c r="H463" s="40">
        <f>COUNTIF(H452:H462,"x")</f>
        <v>11</v>
      </c>
      <c r="I463" s="40">
        <f>COUNTIF(I452:I462,"x")</f>
        <v>0</v>
      </c>
      <c r="J463" s="92">
        <f>IF(I463=11,"NA",G463/(11-I463))</f>
        <v>0</v>
      </c>
    </row>
    <row r="464" spans="2:10" x14ac:dyDescent="0.2">
      <c r="G464" s="44"/>
      <c r="H464" s="44"/>
      <c r="I464" s="44"/>
    </row>
    <row r="465" spans="2:11" ht="20" x14ac:dyDescent="0.2">
      <c r="B465" s="151" t="s">
        <v>533</v>
      </c>
      <c r="C465" s="152"/>
      <c r="D465" s="152"/>
      <c r="E465" s="152"/>
      <c r="F465" s="152"/>
      <c r="G465" s="153"/>
      <c r="H465" s="153"/>
      <c r="I465" s="153"/>
      <c r="J465" s="94">
        <f>J468</f>
        <v>0</v>
      </c>
    </row>
    <row r="466" spans="2:11" ht="64" x14ac:dyDescent="0.2">
      <c r="B466" s="84">
        <v>5.0999999999999996</v>
      </c>
      <c r="C466" s="142" t="s">
        <v>218</v>
      </c>
      <c r="D466" s="111">
        <v>5.7</v>
      </c>
      <c r="E466" s="42"/>
      <c r="F466" s="87" t="s">
        <v>278</v>
      </c>
      <c r="G466" s="41"/>
      <c r="H466" s="46"/>
      <c r="I466" s="46"/>
      <c r="J466" s="47"/>
    </row>
    <row r="467" spans="2:11" ht="64" x14ac:dyDescent="0.2">
      <c r="B467" s="78">
        <v>5.0999999999999996</v>
      </c>
      <c r="C467" s="126" t="s">
        <v>219</v>
      </c>
      <c r="D467" s="56">
        <v>5.7</v>
      </c>
      <c r="E467" s="22"/>
      <c r="F467" s="86" t="s">
        <v>278</v>
      </c>
      <c r="G467" s="14"/>
      <c r="H467" s="13" t="s">
        <v>5</v>
      </c>
      <c r="I467" s="13"/>
      <c r="J467" s="32"/>
    </row>
    <row r="468" spans="2:11" x14ac:dyDescent="0.2">
      <c r="G468" s="34">
        <f>COUNTIF(G467,"x")</f>
        <v>0</v>
      </c>
      <c r="H468" s="34">
        <f>COUNTIF(H467,"x")</f>
        <v>1</v>
      </c>
      <c r="I468" s="34">
        <f>COUNTIF(I467,"x")</f>
        <v>0</v>
      </c>
      <c r="J468" s="92">
        <f>IF(I468=1,"NA",G468/(1-I468))</f>
        <v>0</v>
      </c>
    </row>
    <row r="469" spans="2:11" ht="15" customHeight="1" x14ac:dyDescent="0.2">
      <c r="B469" s="12"/>
      <c r="F469" s="24"/>
    </row>
    <row r="470" spans="2:11" s="62" customFormat="1" ht="20" x14ac:dyDescent="0.25">
      <c r="B470" s="151" t="s">
        <v>271</v>
      </c>
      <c r="C470" s="152"/>
      <c r="D470" s="152"/>
      <c r="E470" s="152"/>
      <c r="F470" s="152"/>
      <c r="G470" s="152"/>
      <c r="H470" s="152"/>
      <c r="I470" s="152"/>
      <c r="J470" s="93">
        <f>AVERAGE(J472,J475,J478,J481,J484,J489,J509,J519,J522,J525,J528,J531,J538,J545,J550)</f>
        <v>0</v>
      </c>
      <c r="K470" s="61"/>
    </row>
    <row r="471" spans="2:11" ht="32" x14ac:dyDescent="0.2">
      <c r="B471" s="78">
        <v>6.1</v>
      </c>
      <c r="C471" s="126" t="s">
        <v>221</v>
      </c>
      <c r="D471" s="103" t="s">
        <v>270</v>
      </c>
      <c r="E471" s="88" t="s">
        <v>279</v>
      </c>
      <c r="F471" s="15"/>
      <c r="G471" s="8"/>
      <c r="H471" s="8" t="s">
        <v>5</v>
      </c>
      <c r="I471" s="8"/>
      <c r="J471" s="18"/>
    </row>
    <row r="472" spans="2:11" x14ac:dyDescent="0.2">
      <c r="G472" s="34">
        <f>COUNTIF(G471,"x")</f>
        <v>0</v>
      </c>
      <c r="H472" s="34">
        <f>COUNTIF(H471,"x")</f>
        <v>1</v>
      </c>
      <c r="I472" s="34">
        <f>COUNTIF(I471,"x")</f>
        <v>0</v>
      </c>
      <c r="J472" s="92">
        <f>IF(I472=1,"NA",G472/(1-I472))</f>
        <v>0</v>
      </c>
    </row>
    <row r="473" spans="2:11" x14ac:dyDescent="0.2">
      <c r="C473" s="127"/>
      <c r="F473" s="24"/>
    </row>
    <row r="474" spans="2:11" ht="32" x14ac:dyDescent="0.2">
      <c r="B474" s="79">
        <v>6.2</v>
      </c>
      <c r="C474" s="126" t="s">
        <v>223</v>
      </c>
      <c r="D474" s="103" t="s">
        <v>222</v>
      </c>
      <c r="E474" s="88" t="s">
        <v>279</v>
      </c>
      <c r="F474" s="15"/>
      <c r="G474" s="8"/>
      <c r="H474" s="8" t="s">
        <v>5</v>
      </c>
      <c r="I474" s="9"/>
      <c r="J474" s="18"/>
    </row>
    <row r="475" spans="2:11" x14ac:dyDescent="0.2">
      <c r="G475" s="34">
        <f>COUNTIF(G474:G474,"x")</f>
        <v>0</v>
      </c>
      <c r="H475" s="34">
        <f>COUNTIF(H474:H474,"x")</f>
        <v>1</v>
      </c>
      <c r="I475" s="41">
        <f>COUNTIF(I474:I474,"x")</f>
        <v>0</v>
      </c>
      <c r="J475" s="92">
        <f>IF(I475=1,"NA",G475/(1-I475))</f>
        <v>0</v>
      </c>
    </row>
    <row r="476" spans="2:11" x14ac:dyDescent="0.2">
      <c r="C476" s="125"/>
      <c r="G476" s="26"/>
      <c r="H476" s="5"/>
    </row>
    <row r="477" spans="2:11" ht="32" x14ac:dyDescent="0.2">
      <c r="B477" s="79">
        <v>6.3</v>
      </c>
      <c r="C477" s="126" t="s">
        <v>225</v>
      </c>
      <c r="D477" s="103" t="s">
        <v>224</v>
      </c>
      <c r="E477" s="88" t="s">
        <v>279</v>
      </c>
      <c r="F477" s="15"/>
      <c r="G477" s="8"/>
      <c r="H477" s="8" t="s">
        <v>5</v>
      </c>
      <c r="I477" s="8"/>
      <c r="J477" s="18"/>
    </row>
    <row r="478" spans="2:11" x14ac:dyDescent="0.2">
      <c r="G478" s="34">
        <f>COUNTIF(G477:G477,"x")</f>
        <v>0</v>
      </c>
      <c r="H478" s="34">
        <f>COUNTIF(H477:H477,"x")</f>
        <v>1</v>
      </c>
      <c r="I478" s="34">
        <f>COUNTIF(I477:I477,"x")</f>
        <v>0</v>
      </c>
      <c r="J478" s="92">
        <f>IF(I478=1,"NA",G478/(1-I478))</f>
        <v>0</v>
      </c>
    </row>
    <row r="479" spans="2:11" x14ac:dyDescent="0.2">
      <c r="C479" s="141"/>
      <c r="G479" s="26"/>
      <c r="H479" s="5"/>
    </row>
    <row r="480" spans="2:11" ht="32" x14ac:dyDescent="0.2">
      <c r="B480" s="79">
        <v>6.4</v>
      </c>
      <c r="C480" s="126" t="s">
        <v>227</v>
      </c>
      <c r="D480" s="103" t="s">
        <v>226</v>
      </c>
      <c r="E480" s="88" t="s">
        <v>279</v>
      </c>
      <c r="F480" s="15"/>
      <c r="G480" s="8"/>
      <c r="H480" s="8" t="s">
        <v>5</v>
      </c>
      <c r="I480" s="8"/>
      <c r="J480" s="18"/>
    </row>
    <row r="481" spans="2:10" x14ac:dyDescent="0.2">
      <c r="G481" s="35">
        <f>COUNTIF(G480:G480,"x")</f>
        <v>0</v>
      </c>
      <c r="H481" s="35">
        <f>COUNTIF(H480:H480,"x")</f>
        <v>1</v>
      </c>
      <c r="I481" s="35">
        <f>COUNTIF(I480:I480,"x")</f>
        <v>0</v>
      </c>
      <c r="J481" s="92">
        <f>IF(I481=1,"NA",G481/(1-I481))</f>
        <v>0</v>
      </c>
    </row>
    <row r="482" spans="2:10" x14ac:dyDescent="0.2">
      <c r="C482" s="125"/>
      <c r="G482" s="26"/>
      <c r="H482" s="5"/>
    </row>
    <row r="483" spans="2:10" ht="32" x14ac:dyDescent="0.2">
      <c r="B483" s="79">
        <v>6.5</v>
      </c>
      <c r="C483" s="126" t="s">
        <v>229</v>
      </c>
      <c r="D483" s="103" t="s">
        <v>228</v>
      </c>
      <c r="E483" s="88" t="s">
        <v>279</v>
      </c>
      <c r="F483" s="15"/>
      <c r="G483" s="20"/>
      <c r="H483" s="20" t="s">
        <v>5</v>
      </c>
      <c r="I483" s="7"/>
      <c r="J483" s="18"/>
    </row>
    <row r="484" spans="2:10" x14ac:dyDescent="0.2">
      <c r="G484" s="34">
        <f>COUNTIF(G483:G483,"x")</f>
        <v>0</v>
      </c>
      <c r="H484" s="34">
        <f>COUNTIF(H483:H483,"x")</f>
        <v>1</v>
      </c>
      <c r="I484" s="34">
        <f>COUNTIF(I483:I483,"x")</f>
        <v>0</v>
      </c>
      <c r="J484" s="92">
        <f>IF(I484=1,"NA",G484/(1-I484))</f>
        <v>0</v>
      </c>
    </row>
    <row r="485" spans="2:10" x14ac:dyDescent="0.2">
      <c r="C485" s="125"/>
      <c r="G485" s="26"/>
      <c r="H485" s="5"/>
    </row>
    <row r="486" spans="2:10" ht="48" x14ac:dyDescent="0.2">
      <c r="B486" s="79">
        <v>6.6</v>
      </c>
      <c r="C486" s="102" t="s">
        <v>231</v>
      </c>
      <c r="D486" s="105" t="s">
        <v>230</v>
      </c>
      <c r="E486" s="88" t="s">
        <v>279</v>
      </c>
      <c r="F486" s="29"/>
      <c r="G486" s="41"/>
      <c r="H486" s="45"/>
      <c r="I486" s="46"/>
      <c r="J486" s="47"/>
    </row>
    <row r="487" spans="2:10" ht="15" customHeight="1" x14ac:dyDescent="0.2">
      <c r="B487" s="79">
        <v>6.6</v>
      </c>
      <c r="C487" s="102" t="s">
        <v>292</v>
      </c>
      <c r="D487" s="56" t="s">
        <v>294</v>
      </c>
      <c r="E487" s="88" t="s">
        <v>279</v>
      </c>
      <c r="F487" s="15"/>
      <c r="G487" s="14"/>
      <c r="H487" s="14" t="s">
        <v>5</v>
      </c>
      <c r="I487" s="14"/>
      <c r="J487" s="32"/>
    </row>
    <row r="488" spans="2:10" ht="15" customHeight="1" x14ac:dyDescent="0.2">
      <c r="B488" s="79">
        <v>6.6</v>
      </c>
      <c r="C488" s="126" t="s">
        <v>232</v>
      </c>
      <c r="D488" s="56" t="s">
        <v>293</v>
      </c>
      <c r="E488" s="88" t="s">
        <v>279</v>
      </c>
      <c r="F488" s="15"/>
      <c r="G488" s="8"/>
      <c r="H488" s="14" t="s">
        <v>5</v>
      </c>
      <c r="I488" s="14"/>
      <c r="J488" s="18"/>
    </row>
    <row r="489" spans="2:10" x14ac:dyDescent="0.2">
      <c r="G489" s="34">
        <f>COUNTIF(G487:G488,"x")</f>
        <v>0</v>
      </c>
      <c r="H489" s="34">
        <f>COUNTIF(H487:H488,"x")</f>
        <v>2</v>
      </c>
      <c r="I489" s="34">
        <f>COUNTIF(I487:I488,"x")</f>
        <v>0</v>
      </c>
      <c r="J489" s="92">
        <f>IF(I489=2,"NA",G489/(2-I489))</f>
        <v>0</v>
      </c>
    </row>
    <row r="490" spans="2:10" x14ac:dyDescent="0.2">
      <c r="G490" s="26"/>
      <c r="H490" s="5"/>
    </row>
    <row r="491" spans="2:10" ht="27" x14ac:dyDescent="0.2">
      <c r="B491" s="79">
        <v>6.7</v>
      </c>
      <c r="C491" s="102" t="s">
        <v>45</v>
      </c>
      <c r="D491" s="56" t="s">
        <v>233</v>
      </c>
      <c r="E491" s="88" t="s">
        <v>279</v>
      </c>
      <c r="F491" s="25"/>
      <c r="G491" s="41"/>
      <c r="H491" s="46"/>
      <c r="I491" s="46"/>
      <c r="J491" s="47"/>
    </row>
    <row r="492" spans="2:10" ht="32" x14ac:dyDescent="0.2">
      <c r="B492" s="79">
        <v>6.7</v>
      </c>
      <c r="C492" s="102" t="s">
        <v>234</v>
      </c>
      <c r="D492" s="56">
        <v>5.1100000000000003</v>
      </c>
      <c r="E492" s="88" t="s">
        <v>279</v>
      </c>
      <c r="F492" s="15"/>
      <c r="G492" s="13"/>
      <c r="H492" s="8" t="s">
        <v>5</v>
      </c>
      <c r="I492" s="8"/>
      <c r="J492" s="18"/>
    </row>
    <row r="493" spans="2:10" ht="64" x14ac:dyDescent="0.2">
      <c r="B493" s="79">
        <v>6.7</v>
      </c>
      <c r="C493" s="102" t="s">
        <v>235</v>
      </c>
      <c r="D493" s="56">
        <v>11</v>
      </c>
      <c r="E493" s="88" t="s">
        <v>279</v>
      </c>
      <c r="F493" s="15"/>
      <c r="G493" s="10"/>
      <c r="H493" s="8" t="s">
        <v>5</v>
      </c>
      <c r="I493" s="8"/>
      <c r="J493" s="18"/>
    </row>
    <row r="494" spans="2:10" ht="48" x14ac:dyDescent="0.2">
      <c r="B494" s="79">
        <v>6.7</v>
      </c>
      <c r="C494" s="102" t="s">
        <v>236</v>
      </c>
      <c r="D494" s="56">
        <v>11</v>
      </c>
      <c r="E494" s="88" t="s">
        <v>279</v>
      </c>
      <c r="F494" s="15"/>
      <c r="G494" s="10"/>
      <c r="H494" s="8" t="s">
        <v>5</v>
      </c>
      <c r="I494" s="8"/>
      <c r="J494" s="18"/>
    </row>
    <row r="495" spans="2:10" ht="48" x14ac:dyDescent="0.2">
      <c r="B495" s="79">
        <v>6.7</v>
      </c>
      <c r="C495" s="102" t="s">
        <v>237</v>
      </c>
      <c r="D495" s="56">
        <v>11</v>
      </c>
      <c r="E495" s="88" t="s">
        <v>279</v>
      </c>
      <c r="F495" s="27"/>
      <c r="G495" s="10"/>
      <c r="H495" s="8" t="s">
        <v>5</v>
      </c>
      <c r="I495" s="8"/>
      <c r="J495" s="18"/>
    </row>
    <row r="496" spans="2:10" ht="48" x14ac:dyDescent="0.2">
      <c r="B496" s="79">
        <v>6.7</v>
      </c>
      <c r="C496" s="131" t="s">
        <v>238</v>
      </c>
      <c r="D496" s="121"/>
      <c r="E496" s="48"/>
      <c r="F496" s="49"/>
      <c r="G496" s="50"/>
      <c r="H496" s="45"/>
      <c r="I496" s="46"/>
      <c r="J496" s="47"/>
    </row>
    <row r="497" spans="2:11" ht="27" x14ac:dyDescent="0.2">
      <c r="B497" s="79">
        <v>6.7</v>
      </c>
      <c r="C497" s="102" t="s">
        <v>239</v>
      </c>
      <c r="D497" s="56">
        <v>11</v>
      </c>
      <c r="E497" s="88" t="s">
        <v>279</v>
      </c>
      <c r="F497" s="28"/>
      <c r="G497" s="13"/>
      <c r="H497" s="8" t="s">
        <v>5</v>
      </c>
      <c r="I497" s="8"/>
      <c r="J497" s="18"/>
    </row>
    <row r="498" spans="2:11" ht="32" x14ac:dyDescent="0.2">
      <c r="B498" s="79">
        <v>6.7</v>
      </c>
      <c r="C498" s="102" t="s">
        <v>240</v>
      </c>
      <c r="D498" s="56">
        <v>11</v>
      </c>
      <c r="E498" s="88" t="s">
        <v>279</v>
      </c>
      <c r="F498" s="15"/>
      <c r="G498" s="10"/>
      <c r="H498" s="8" t="s">
        <v>5</v>
      </c>
      <c r="I498" s="8"/>
      <c r="J498" s="18"/>
    </row>
    <row r="499" spans="2:11" ht="27" x14ac:dyDescent="0.2">
      <c r="B499" s="79">
        <v>6.7</v>
      </c>
      <c r="C499" s="102" t="s">
        <v>241</v>
      </c>
      <c r="D499" s="56">
        <v>11</v>
      </c>
      <c r="E499" s="88" t="s">
        <v>279</v>
      </c>
      <c r="F499" s="15"/>
      <c r="G499" s="10"/>
      <c r="H499" s="8" t="s">
        <v>5</v>
      </c>
      <c r="I499" s="8"/>
      <c r="J499" s="18"/>
    </row>
    <row r="500" spans="2:11" ht="27" x14ac:dyDescent="0.2">
      <c r="B500" s="79">
        <v>6.7</v>
      </c>
      <c r="C500" s="102" t="s">
        <v>242</v>
      </c>
      <c r="D500" s="56">
        <v>11</v>
      </c>
      <c r="E500" s="88" t="s">
        <v>279</v>
      </c>
      <c r="F500" s="15"/>
      <c r="G500" s="10"/>
      <c r="H500" s="8" t="s">
        <v>5</v>
      </c>
      <c r="I500" s="8"/>
      <c r="J500" s="18"/>
    </row>
    <row r="501" spans="2:11" ht="32" x14ac:dyDescent="0.2">
      <c r="B501" s="79">
        <v>6.7</v>
      </c>
      <c r="C501" s="102" t="s">
        <v>243</v>
      </c>
      <c r="D501" s="56">
        <v>11</v>
      </c>
      <c r="E501" s="88" t="s">
        <v>279</v>
      </c>
      <c r="F501" s="15"/>
      <c r="G501" s="10"/>
      <c r="H501" s="8" t="s">
        <v>5</v>
      </c>
      <c r="I501" s="8"/>
      <c r="J501" s="18"/>
    </row>
    <row r="502" spans="2:11" ht="32" x14ac:dyDescent="0.2">
      <c r="B502" s="79">
        <v>6.7</v>
      </c>
      <c r="C502" s="102" t="s">
        <v>244</v>
      </c>
      <c r="D502" s="56">
        <v>11</v>
      </c>
      <c r="E502" s="88" t="s">
        <v>279</v>
      </c>
      <c r="F502" s="15"/>
      <c r="G502" s="10"/>
      <c r="H502" s="8" t="s">
        <v>5</v>
      </c>
      <c r="I502" s="8"/>
      <c r="J502" s="18"/>
    </row>
    <row r="503" spans="2:11" ht="27" x14ac:dyDescent="0.2">
      <c r="B503" s="79">
        <v>6.7</v>
      </c>
      <c r="C503" s="102" t="s">
        <v>245</v>
      </c>
      <c r="D503" s="56">
        <v>11</v>
      </c>
      <c r="E503" s="88" t="s">
        <v>279</v>
      </c>
      <c r="F503" s="27"/>
      <c r="G503" s="10"/>
      <c r="H503" s="8" t="s">
        <v>5</v>
      </c>
      <c r="I503" s="8"/>
      <c r="J503" s="18"/>
    </row>
    <row r="504" spans="2:11" ht="32" x14ac:dyDescent="0.2">
      <c r="B504" s="79">
        <v>6.7</v>
      </c>
      <c r="C504" s="131" t="s">
        <v>246</v>
      </c>
      <c r="D504" s="121"/>
      <c r="E504" s="48"/>
      <c r="F504" s="49"/>
      <c r="G504" s="50"/>
      <c r="H504" s="45"/>
      <c r="I504" s="46"/>
      <c r="J504" s="47"/>
    </row>
    <row r="505" spans="2:11" ht="32" x14ac:dyDescent="0.2">
      <c r="B505" s="79">
        <v>6.7</v>
      </c>
      <c r="C505" s="102" t="s">
        <v>247</v>
      </c>
      <c r="D505" s="56">
        <v>11</v>
      </c>
      <c r="E505" s="88" t="s">
        <v>279</v>
      </c>
      <c r="F505" s="15"/>
      <c r="G505" s="13"/>
      <c r="H505" s="8" t="s">
        <v>5</v>
      </c>
      <c r="I505" s="9"/>
      <c r="J505" s="18"/>
    </row>
    <row r="506" spans="2:11" ht="27" x14ac:dyDescent="0.2">
      <c r="B506" s="79">
        <v>6.7</v>
      </c>
      <c r="C506" s="102" t="s">
        <v>248</v>
      </c>
      <c r="D506" s="56">
        <v>11</v>
      </c>
      <c r="E506" s="88" t="s">
        <v>279</v>
      </c>
      <c r="F506" s="15"/>
      <c r="G506" s="10"/>
      <c r="H506" s="8" t="s">
        <v>5</v>
      </c>
      <c r="I506" s="9"/>
      <c r="J506" s="18"/>
    </row>
    <row r="507" spans="2:11" ht="27" x14ac:dyDescent="0.2">
      <c r="B507" s="79">
        <v>6.7</v>
      </c>
      <c r="C507" s="102" t="s">
        <v>249</v>
      </c>
      <c r="D507" s="56">
        <v>11</v>
      </c>
      <c r="E507" s="88" t="s">
        <v>279</v>
      </c>
      <c r="F507" s="15"/>
      <c r="G507" s="10"/>
      <c r="H507" s="8" t="s">
        <v>5</v>
      </c>
      <c r="I507" s="9"/>
      <c r="J507" s="18"/>
    </row>
    <row r="508" spans="2:11" ht="27" x14ac:dyDescent="0.2">
      <c r="B508" s="79">
        <v>6.7</v>
      </c>
      <c r="C508" s="126" t="s">
        <v>250</v>
      </c>
      <c r="D508" s="56">
        <v>11</v>
      </c>
      <c r="E508" s="88" t="s">
        <v>279</v>
      </c>
      <c r="F508" s="15"/>
      <c r="G508" s="8"/>
      <c r="H508" s="8" t="s">
        <v>5</v>
      </c>
      <c r="I508" s="9"/>
      <c r="J508" s="18"/>
    </row>
    <row r="509" spans="2:11" x14ac:dyDescent="0.2">
      <c r="B509" s="71"/>
      <c r="G509" s="34">
        <f>COUNTIF(G492:G508,"x")</f>
        <v>0</v>
      </c>
      <c r="H509" s="34">
        <f>COUNTIF(H492:H508,"x")</f>
        <v>15</v>
      </c>
      <c r="I509" s="34">
        <f>COUNTIF(I492:I508,"x")</f>
        <v>0</v>
      </c>
      <c r="J509" s="92">
        <f>IF(I509=15,"NA",G509/(15-I509))</f>
        <v>0</v>
      </c>
    </row>
    <row r="510" spans="2:11" x14ac:dyDescent="0.2">
      <c r="B510" s="12"/>
      <c r="F510" s="24"/>
    </row>
    <row r="511" spans="2:11" s="62" customFormat="1" ht="20" x14ac:dyDescent="0.25">
      <c r="B511" s="151" t="s">
        <v>274</v>
      </c>
      <c r="C511" s="152"/>
      <c r="D511" s="152"/>
      <c r="E511" s="152"/>
      <c r="F511" s="152"/>
      <c r="G511" s="153"/>
      <c r="H511" s="153"/>
      <c r="I511" s="63"/>
      <c r="J511" s="93">
        <f>AVERAGE(J519,J522,J525,J528,J531,J538,J545,J550)</f>
        <v>0</v>
      </c>
      <c r="K511" s="61"/>
    </row>
    <row r="512" spans="2:11" ht="45.75" customHeight="1" x14ac:dyDescent="0.2">
      <c r="B512" s="84">
        <v>7.1</v>
      </c>
      <c r="C512" s="143" t="s">
        <v>251</v>
      </c>
      <c r="D512" s="112" t="s">
        <v>295</v>
      </c>
      <c r="E512" s="88" t="s">
        <v>279</v>
      </c>
      <c r="F512" s="37"/>
      <c r="G512" s="41"/>
      <c r="H512" s="46"/>
      <c r="I512" s="54"/>
      <c r="J512" s="47"/>
    </row>
    <row r="513" spans="2:10" ht="15" customHeight="1" x14ac:dyDescent="0.2">
      <c r="B513" s="78">
        <v>7.1</v>
      </c>
      <c r="C513" s="132" t="s">
        <v>282</v>
      </c>
      <c r="D513" s="56">
        <v>7.1</v>
      </c>
      <c r="E513" s="88" t="s">
        <v>279</v>
      </c>
      <c r="F513" s="15"/>
      <c r="G513" s="23"/>
      <c r="H513" s="14" t="s">
        <v>5</v>
      </c>
      <c r="I513" s="14"/>
      <c r="J513" s="32"/>
    </row>
    <row r="514" spans="2:10" ht="15" customHeight="1" x14ac:dyDescent="0.2">
      <c r="B514" s="78">
        <v>7.1</v>
      </c>
      <c r="C514" s="132" t="s">
        <v>283</v>
      </c>
      <c r="D514" s="56">
        <v>7.1</v>
      </c>
      <c r="E514" s="88" t="s">
        <v>279</v>
      </c>
      <c r="F514" s="15"/>
      <c r="G514" s="11"/>
      <c r="H514" s="8" t="s">
        <v>5</v>
      </c>
      <c r="I514" s="8"/>
      <c r="J514" s="18"/>
    </row>
    <row r="515" spans="2:10" ht="15" customHeight="1" x14ac:dyDescent="0.2">
      <c r="B515" s="78">
        <v>7.1</v>
      </c>
      <c r="C515" s="132" t="s">
        <v>284</v>
      </c>
      <c r="D515" s="56">
        <v>7.1</v>
      </c>
      <c r="E515" s="88" t="s">
        <v>279</v>
      </c>
      <c r="F515" s="15"/>
      <c r="G515" s="11"/>
      <c r="H515" s="8" t="s">
        <v>5</v>
      </c>
      <c r="I515" s="8"/>
      <c r="J515" s="18"/>
    </row>
    <row r="516" spans="2:10" ht="15" customHeight="1" x14ac:dyDescent="0.2">
      <c r="B516" s="78">
        <v>7.1</v>
      </c>
      <c r="C516" s="132" t="s">
        <v>285</v>
      </c>
      <c r="D516" s="56">
        <v>7.1</v>
      </c>
      <c r="E516" s="88" t="s">
        <v>279</v>
      </c>
      <c r="F516" s="15"/>
      <c r="G516" s="11"/>
      <c r="H516" s="8" t="s">
        <v>5</v>
      </c>
      <c r="I516" s="8"/>
      <c r="J516" s="18"/>
    </row>
    <row r="517" spans="2:10" ht="15" customHeight="1" x14ac:dyDescent="0.2">
      <c r="B517" s="78">
        <v>7.1</v>
      </c>
      <c r="C517" s="132" t="s">
        <v>286</v>
      </c>
      <c r="D517" s="56">
        <v>7.1</v>
      </c>
      <c r="E517" s="88" t="s">
        <v>279</v>
      </c>
      <c r="F517" s="15"/>
      <c r="G517" s="11"/>
      <c r="H517" s="8" t="s">
        <v>5</v>
      </c>
      <c r="I517" s="8"/>
      <c r="J517" s="18"/>
    </row>
    <row r="518" spans="2:10" ht="15" customHeight="1" x14ac:dyDescent="0.2">
      <c r="B518" s="78">
        <v>7.1</v>
      </c>
      <c r="C518" s="132" t="s">
        <v>287</v>
      </c>
      <c r="D518" s="56">
        <v>7.1</v>
      </c>
      <c r="E518" s="88" t="s">
        <v>279</v>
      </c>
      <c r="F518" s="15"/>
      <c r="G518" s="11"/>
      <c r="H518" s="8" t="s">
        <v>5</v>
      </c>
      <c r="I518" s="8"/>
      <c r="J518" s="18"/>
    </row>
    <row r="519" spans="2:10" x14ac:dyDescent="0.2">
      <c r="C519" s="127"/>
      <c r="F519" s="24"/>
      <c r="G519" s="34">
        <f>COUNTIF(G513:G518,"x")</f>
        <v>0</v>
      </c>
      <c r="H519" s="34">
        <f>COUNTIF(H513:H518,"x")</f>
        <v>6</v>
      </c>
      <c r="I519" s="34">
        <f>COUNTIF(I513:I518,"x")</f>
        <v>0</v>
      </c>
      <c r="J519" s="92">
        <f>IF(I519=6,"NA",G519/(6-I519))</f>
        <v>0</v>
      </c>
    </row>
    <row r="520" spans="2:10" x14ac:dyDescent="0.2">
      <c r="C520" s="127"/>
      <c r="F520" s="24"/>
    </row>
    <row r="521" spans="2:10" ht="48" x14ac:dyDescent="0.2">
      <c r="B521" s="78">
        <v>7.2</v>
      </c>
      <c r="C521" s="144" t="s">
        <v>537</v>
      </c>
      <c r="D521" s="103" t="s">
        <v>220</v>
      </c>
      <c r="E521" s="88" t="s">
        <v>279</v>
      </c>
      <c r="F521" s="15"/>
      <c r="G521" s="8"/>
      <c r="H521" s="8" t="s">
        <v>5</v>
      </c>
      <c r="I521" s="9"/>
      <c r="J521" s="18"/>
    </row>
    <row r="522" spans="2:10" x14ac:dyDescent="0.2">
      <c r="G522" s="34">
        <f>COUNTIF(G521,"x")</f>
        <v>0</v>
      </c>
      <c r="H522" s="34">
        <f>COUNTIF(H521,"x")</f>
        <v>1</v>
      </c>
      <c r="I522" s="34">
        <f>COUNTIF(I521,"x")</f>
        <v>0</v>
      </c>
      <c r="J522" s="92">
        <f>IF(I522=1,"NA",G522/(1-I522))</f>
        <v>0</v>
      </c>
    </row>
    <row r="523" spans="2:10" x14ac:dyDescent="0.2">
      <c r="C523" s="127"/>
      <c r="F523" s="24"/>
    </row>
    <row r="524" spans="2:10" ht="43.5" customHeight="1" x14ac:dyDescent="0.2">
      <c r="B524" s="78">
        <v>7.3</v>
      </c>
      <c r="C524" s="144" t="s">
        <v>536</v>
      </c>
      <c r="D524" s="103" t="s">
        <v>252</v>
      </c>
      <c r="E524" s="88" t="s">
        <v>279</v>
      </c>
      <c r="F524" s="15"/>
      <c r="G524" s="8"/>
      <c r="H524" s="8" t="s">
        <v>5</v>
      </c>
      <c r="I524" s="9"/>
      <c r="J524" s="18"/>
    </row>
    <row r="525" spans="2:10" x14ac:dyDescent="0.2">
      <c r="G525" s="34">
        <f>COUNTIF(G524:G524,"x")</f>
        <v>0</v>
      </c>
      <c r="H525" s="34">
        <f>COUNTIF(H524:H524,"x")</f>
        <v>1</v>
      </c>
      <c r="I525" s="41">
        <f>COUNTIF(I524:I524,"x")</f>
        <v>0</v>
      </c>
      <c r="J525" s="92">
        <f>IF(I525=1,"NA",G525/(1-I525))</f>
        <v>0</v>
      </c>
    </row>
    <row r="526" spans="2:10" x14ac:dyDescent="0.2">
      <c r="C526" s="141"/>
      <c r="D526" s="113"/>
      <c r="E526" s="24"/>
      <c r="F526" s="24"/>
    </row>
    <row r="527" spans="2:10" ht="48" x14ac:dyDescent="0.2">
      <c r="B527" s="78">
        <v>7.4</v>
      </c>
      <c r="C527" s="126" t="s">
        <v>254</v>
      </c>
      <c r="D527" s="103" t="s">
        <v>253</v>
      </c>
      <c r="E527" s="88" t="s">
        <v>279</v>
      </c>
      <c r="F527" s="15"/>
      <c r="G527" s="15"/>
      <c r="H527" s="15" t="s">
        <v>5</v>
      </c>
      <c r="I527" s="55"/>
      <c r="J527" s="18"/>
    </row>
    <row r="528" spans="2:10" x14ac:dyDescent="0.2">
      <c r="C528" s="127"/>
      <c r="F528" s="24"/>
      <c r="G528" s="34">
        <f>COUNTIF(G527:G527,"x")</f>
        <v>0</v>
      </c>
      <c r="H528" s="34">
        <f>COUNTIF(H527:H527,"x")</f>
        <v>1</v>
      </c>
      <c r="I528" s="34">
        <f>COUNTIF(I527:I527,"x")</f>
        <v>0</v>
      </c>
      <c r="J528" s="92">
        <f>IF(I528=1,"NA",G528/(1-I528))</f>
        <v>0</v>
      </c>
    </row>
    <row r="530" spans="2:10" ht="45" customHeight="1" x14ac:dyDescent="0.2">
      <c r="B530" s="78">
        <v>7.5</v>
      </c>
      <c r="C530" s="144" t="s">
        <v>534</v>
      </c>
      <c r="D530" s="103" t="s">
        <v>255</v>
      </c>
      <c r="E530" s="88" t="s">
        <v>279</v>
      </c>
      <c r="F530" s="15"/>
      <c r="G530" s="27"/>
      <c r="H530" s="15" t="s">
        <v>5</v>
      </c>
      <c r="I530" s="56"/>
      <c r="J530" s="18"/>
    </row>
    <row r="531" spans="2:10" x14ac:dyDescent="0.2">
      <c r="C531" s="127"/>
      <c r="F531" s="24"/>
      <c r="G531" s="34">
        <f>COUNTIF(G530,"x")</f>
        <v>0</v>
      </c>
      <c r="H531" s="34">
        <f>COUNTIF(H530,"x")</f>
        <v>1</v>
      </c>
      <c r="I531" s="34">
        <f>COUNTIF(I530,"x")</f>
        <v>0</v>
      </c>
      <c r="J531" s="92">
        <f>IF(I531=1,"NA",G531/(1-I531))</f>
        <v>0</v>
      </c>
    </row>
    <row r="532" spans="2:10" x14ac:dyDescent="0.2">
      <c r="C532" s="141"/>
      <c r="D532" s="113"/>
      <c r="E532" s="24"/>
      <c r="F532" s="24"/>
    </row>
    <row r="533" spans="2:10" ht="48" x14ac:dyDescent="0.2">
      <c r="B533" s="78">
        <v>7.6</v>
      </c>
      <c r="C533" s="144" t="s">
        <v>535</v>
      </c>
      <c r="D533" s="56" t="s">
        <v>256</v>
      </c>
      <c r="E533" s="88" t="s">
        <v>279</v>
      </c>
      <c r="F533" s="25"/>
      <c r="G533" s="57"/>
      <c r="H533" s="49"/>
      <c r="I533" s="58"/>
      <c r="J533" s="47"/>
    </row>
    <row r="534" spans="2:10" ht="16" x14ac:dyDescent="0.2">
      <c r="B534" s="78">
        <v>7.6</v>
      </c>
      <c r="C534" s="126" t="s">
        <v>296</v>
      </c>
      <c r="D534" s="56">
        <v>9.6999999999999993</v>
      </c>
      <c r="E534" s="20"/>
      <c r="F534" s="25"/>
      <c r="G534" s="28"/>
      <c r="H534" s="28" t="s">
        <v>5</v>
      </c>
      <c r="I534" s="28"/>
      <c r="J534" s="32"/>
    </row>
    <row r="535" spans="2:10" ht="16" x14ac:dyDescent="0.2">
      <c r="B535" s="78">
        <v>7.6</v>
      </c>
      <c r="C535" s="126" t="s">
        <v>297</v>
      </c>
      <c r="D535" s="56">
        <v>9.6999999999999993</v>
      </c>
      <c r="E535" s="20"/>
      <c r="F535" s="25"/>
      <c r="G535" s="15"/>
      <c r="H535" s="28" t="s">
        <v>5</v>
      </c>
      <c r="I535" s="28"/>
      <c r="J535" s="18"/>
    </row>
    <row r="536" spans="2:10" ht="16" x14ac:dyDescent="0.2">
      <c r="B536" s="78">
        <v>7.6</v>
      </c>
      <c r="C536" s="126" t="s">
        <v>298</v>
      </c>
      <c r="D536" s="56">
        <v>9.6999999999999993</v>
      </c>
      <c r="E536" s="20"/>
      <c r="F536" s="25"/>
      <c r="G536" s="15"/>
      <c r="H536" s="28" t="s">
        <v>5</v>
      </c>
      <c r="I536" s="28"/>
      <c r="J536" s="18"/>
    </row>
    <row r="537" spans="2:10" ht="16" x14ac:dyDescent="0.2">
      <c r="B537" s="78">
        <v>7.6</v>
      </c>
      <c r="C537" s="126" t="s">
        <v>299</v>
      </c>
      <c r="D537" s="56">
        <v>9.6999999999999993</v>
      </c>
      <c r="E537" s="25"/>
      <c r="F537" s="25"/>
      <c r="G537" s="15"/>
      <c r="H537" s="28" t="s">
        <v>5</v>
      </c>
      <c r="I537" s="28"/>
      <c r="J537" s="18"/>
    </row>
    <row r="538" spans="2:10" x14ac:dyDescent="0.2">
      <c r="C538" s="127"/>
      <c r="F538" s="24"/>
      <c r="G538" s="35">
        <f>COUNTIF(G534:G537,"x")</f>
        <v>0</v>
      </c>
      <c r="H538" s="35">
        <f>COUNTIF(H534:H537,"x")</f>
        <v>4</v>
      </c>
      <c r="I538" s="35">
        <f>COUNTIF(I534:I537,"x")</f>
        <v>0</v>
      </c>
      <c r="J538" s="92">
        <f>IF(I538=4,"NA",G538/(4-I538))</f>
        <v>0</v>
      </c>
    </row>
    <row r="539" spans="2:10" x14ac:dyDescent="0.2">
      <c r="C539" s="127"/>
      <c r="F539" s="24"/>
    </row>
    <row r="540" spans="2:10" ht="32" x14ac:dyDescent="0.2">
      <c r="B540" s="78">
        <v>7.7</v>
      </c>
      <c r="C540" s="126" t="s">
        <v>257</v>
      </c>
      <c r="D540" s="56" t="s">
        <v>300</v>
      </c>
      <c r="E540" s="88" t="s">
        <v>279</v>
      </c>
      <c r="F540" s="25"/>
      <c r="G540" s="57"/>
      <c r="H540" s="49"/>
      <c r="I540" s="58"/>
      <c r="J540" s="47"/>
    </row>
    <row r="541" spans="2:10" ht="15" customHeight="1" x14ac:dyDescent="0.2">
      <c r="B541" s="78">
        <v>7.7</v>
      </c>
      <c r="C541" s="126" t="s">
        <v>258</v>
      </c>
      <c r="D541" s="56">
        <v>11.6</v>
      </c>
      <c r="E541" s="88" t="s">
        <v>279</v>
      </c>
      <c r="F541" s="15"/>
      <c r="G541" s="28"/>
      <c r="H541" s="28" t="s">
        <v>5</v>
      </c>
      <c r="I541" s="28"/>
      <c r="J541" s="32"/>
    </row>
    <row r="542" spans="2:10" ht="15" customHeight="1" x14ac:dyDescent="0.2">
      <c r="B542" s="78">
        <v>7.7</v>
      </c>
      <c r="C542" s="126" t="s">
        <v>259</v>
      </c>
      <c r="D542" s="56">
        <v>11.6</v>
      </c>
      <c r="E542" s="88" t="s">
        <v>279</v>
      </c>
      <c r="F542" s="15"/>
      <c r="G542" s="15"/>
      <c r="H542" s="15" t="s">
        <v>5</v>
      </c>
      <c r="I542" s="15"/>
      <c r="J542" s="18"/>
    </row>
    <row r="543" spans="2:10" ht="15" customHeight="1" x14ac:dyDescent="0.2">
      <c r="B543" s="78">
        <v>7.7</v>
      </c>
      <c r="C543" s="126" t="s">
        <v>260</v>
      </c>
      <c r="D543" s="56">
        <v>11.6</v>
      </c>
      <c r="E543" s="88" t="s">
        <v>279</v>
      </c>
      <c r="F543" s="15"/>
      <c r="G543" s="15"/>
      <c r="H543" s="15" t="s">
        <v>5</v>
      </c>
      <c r="I543" s="15"/>
      <c r="J543" s="18"/>
    </row>
    <row r="544" spans="2:10" ht="32" x14ac:dyDescent="0.2">
      <c r="B544" s="78">
        <v>7.7</v>
      </c>
      <c r="C544" s="126" t="s">
        <v>261</v>
      </c>
      <c r="D544" s="56">
        <v>11.6</v>
      </c>
      <c r="E544" s="88" t="s">
        <v>279</v>
      </c>
      <c r="F544" s="15"/>
      <c r="G544" s="15"/>
      <c r="H544" s="15" t="s">
        <v>5</v>
      </c>
      <c r="I544" s="15"/>
      <c r="J544" s="18"/>
    </row>
    <row r="545" spans="2:10" x14ac:dyDescent="0.2">
      <c r="C545" s="127"/>
      <c r="F545" s="24"/>
      <c r="G545" s="34">
        <f>COUNTIF(G541:G544,"x")</f>
        <v>0</v>
      </c>
      <c r="H545" s="34">
        <f>COUNTIF(H541:H544,"x")</f>
        <v>4</v>
      </c>
      <c r="I545" s="34">
        <f>COUNTIF(I541:I544,"x")</f>
        <v>0</v>
      </c>
      <c r="J545" s="92">
        <f>IF(I545=4,"NA",G545/(4-I545))</f>
        <v>0</v>
      </c>
    </row>
    <row r="546" spans="2:10" x14ac:dyDescent="0.2">
      <c r="C546" s="127"/>
      <c r="F546" s="24"/>
    </row>
    <row r="547" spans="2:10" ht="15" customHeight="1" x14ac:dyDescent="0.2">
      <c r="B547" s="78">
        <v>7.8</v>
      </c>
      <c r="C547" s="126" t="s">
        <v>262</v>
      </c>
      <c r="D547" s="56">
        <v>5.12</v>
      </c>
      <c r="E547" s="88" t="s">
        <v>279</v>
      </c>
      <c r="F547" s="25"/>
      <c r="G547" s="57"/>
      <c r="H547" s="49"/>
      <c r="I547" s="58"/>
      <c r="J547" s="47"/>
    </row>
    <row r="548" spans="2:10" ht="32" x14ac:dyDescent="0.2">
      <c r="B548" s="78">
        <v>7.8</v>
      </c>
      <c r="C548" s="126" t="s">
        <v>301</v>
      </c>
      <c r="D548" s="56">
        <v>5.12</v>
      </c>
      <c r="E548" s="88" t="s">
        <v>279</v>
      </c>
      <c r="F548" s="25"/>
      <c r="G548" s="28"/>
      <c r="H548" s="28" t="s">
        <v>5</v>
      </c>
      <c r="I548" s="28"/>
      <c r="J548" s="18"/>
    </row>
    <row r="549" spans="2:10" ht="15" customHeight="1" x14ac:dyDescent="0.2">
      <c r="B549" s="78">
        <v>7.8</v>
      </c>
      <c r="C549" s="126" t="s">
        <v>263</v>
      </c>
      <c r="D549" s="56">
        <v>5.12</v>
      </c>
      <c r="E549" s="88" t="s">
        <v>279</v>
      </c>
      <c r="F549" s="25"/>
      <c r="G549" s="15"/>
      <c r="H549" s="28" t="s">
        <v>5</v>
      </c>
      <c r="I549" s="28"/>
      <c r="J549" s="18"/>
    </row>
    <row r="550" spans="2:10" x14ac:dyDescent="0.2">
      <c r="C550" s="127"/>
      <c r="F550" s="24"/>
      <c r="G550" s="35">
        <f>COUNTIF(G548:G549,"x")</f>
        <v>0</v>
      </c>
      <c r="H550" s="35">
        <f>COUNTIF(H548:H549,"x")</f>
        <v>2</v>
      </c>
      <c r="I550" s="35">
        <f>COUNTIF(I548:I549,"x")</f>
        <v>0</v>
      </c>
      <c r="J550" s="92">
        <f>IF(I550=2,"NA",G550/(2-I550))</f>
        <v>0</v>
      </c>
    </row>
    <row r="551" spans="2:10" x14ac:dyDescent="0.2">
      <c r="C551" s="127"/>
      <c r="F551" s="24"/>
    </row>
    <row r="552" spans="2:10" x14ac:dyDescent="0.2">
      <c r="C552" s="127"/>
      <c r="F552" s="24"/>
    </row>
    <row r="553" spans="2:10" ht="16" thickBot="1" x14ac:dyDescent="0.25">
      <c r="C553" s="127"/>
    </row>
    <row r="554" spans="2:10" ht="19" x14ac:dyDescent="0.2">
      <c r="C554" s="145" t="s">
        <v>288</v>
      </c>
      <c r="D554" s="122" t="s">
        <v>289</v>
      </c>
    </row>
    <row r="555" spans="2:10" x14ac:dyDescent="0.2">
      <c r="C555" s="123" t="s">
        <v>281</v>
      </c>
      <c r="D555" s="114">
        <f>J5</f>
        <v>0</v>
      </c>
    </row>
    <row r="556" spans="2:10" x14ac:dyDescent="0.2">
      <c r="C556" s="123" t="s">
        <v>276</v>
      </c>
      <c r="D556" s="114">
        <f>J10</f>
        <v>0</v>
      </c>
    </row>
    <row r="557" spans="2:10" x14ac:dyDescent="0.2">
      <c r="C557" s="123" t="s">
        <v>275</v>
      </c>
      <c r="D557" s="114"/>
    </row>
    <row r="558" spans="2:10" x14ac:dyDescent="0.2">
      <c r="C558" s="166" t="s">
        <v>532</v>
      </c>
      <c r="D558" s="114">
        <f>J105</f>
        <v>0</v>
      </c>
    </row>
    <row r="559" spans="2:10" x14ac:dyDescent="0.2">
      <c r="C559" s="123" t="s">
        <v>272</v>
      </c>
      <c r="D559" s="114">
        <f>J444</f>
        <v>0</v>
      </c>
      <c r="F559" s="24"/>
    </row>
    <row r="560" spans="2:10" x14ac:dyDescent="0.2">
      <c r="C560" s="123" t="s">
        <v>273</v>
      </c>
      <c r="D560" s="114">
        <f>J465</f>
        <v>0</v>
      </c>
      <c r="F560" s="24"/>
    </row>
    <row r="561" spans="2:11" x14ac:dyDescent="0.2">
      <c r="C561" s="96" t="s">
        <v>271</v>
      </c>
      <c r="D561" s="114">
        <f>J470</f>
        <v>0</v>
      </c>
      <c r="F561" s="24"/>
    </row>
    <row r="562" spans="2:11" ht="16" thickBot="1" x14ac:dyDescent="0.25">
      <c r="C562" s="97" t="s">
        <v>274</v>
      </c>
      <c r="D562" s="115">
        <f>J511</f>
        <v>0</v>
      </c>
      <c r="F562" s="24"/>
    </row>
    <row r="563" spans="2:11" ht="16" thickBot="1" x14ac:dyDescent="0.25">
      <c r="C563" s="146" t="s">
        <v>290</v>
      </c>
      <c r="D563" s="116">
        <f>AVERAGE(D555:D562)</f>
        <v>0</v>
      </c>
      <c r="F563" s="24"/>
    </row>
    <row r="564" spans="2:11" x14ac:dyDescent="0.2">
      <c r="C564" s="127"/>
      <c r="F564" s="24"/>
    </row>
    <row r="565" spans="2:11" x14ac:dyDescent="0.2">
      <c r="C565" s="127"/>
      <c r="F565" s="24"/>
    </row>
    <row r="566" spans="2:11" x14ac:dyDescent="0.2">
      <c r="C566" s="127"/>
      <c r="F566" s="24"/>
    </row>
    <row r="567" spans="2:11" x14ac:dyDescent="0.2">
      <c r="C567" s="127"/>
      <c r="F567" s="24"/>
    </row>
    <row r="568" spans="2:11" x14ac:dyDescent="0.2">
      <c r="C568" s="127"/>
      <c r="F568" s="24"/>
    </row>
    <row r="569" spans="2:11" x14ac:dyDescent="0.2">
      <c r="C569" s="127"/>
      <c r="F569" s="24"/>
    </row>
    <row r="570" spans="2:11" s="4" customFormat="1" x14ac:dyDescent="0.2">
      <c r="B570" s="36"/>
      <c r="C570" s="127"/>
      <c r="D570" s="104"/>
      <c r="F570" s="24"/>
      <c r="J570" s="1"/>
      <c r="K570" s="1"/>
    </row>
    <row r="571" spans="2:11" s="4" customFormat="1" x14ac:dyDescent="0.2">
      <c r="B571" s="36"/>
      <c r="C571" s="127"/>
      <c r="D571" s="104"/>
      <c r="F571" s="24"/>
      <c r="J571" s="1"/>
      <c r="K571" s="1"/>
    </row>
    <row r="572" spans="2:11" s="4" customFormat="1" x14ac:dyDescent="0.2">
      <c r="B572" s="36"/>
      <c r="C572" s="127"/>
      <c r="D572" s="104"/>
      <c r="F572" s="24"/>
      <c r="J572" s="1"/>
      <c r="K572" s="1"/>
    </row>
    <row r="573" spans="2:11" s="4" customFormat="1" x14ac:dyDescent="0.2">
      <c r="B573" s="36"/>
      <c r="C573" s="127"/>
      <c r="D573" s="104"/>
      <c r="F573" s="24"/>
      <c r="J573" s="1"/>
      <c r="K573" s="1"/>
    </row>
    <row r="574" spans="2:11" s="4" customFormat="1" x14ac:dyDescent="0.2">
      <c r="B574" s="36"/>
      <c r="C574" s="127"/>
      <c r="D574" s="104"/>
      <c r="F574" s="24"/>
      <c r="J574" s="1"/>
      <c r="K574" s="1"/>
    </row>
    <row r="575" spans="2:11" s="4" customFormat="1" x14ac:dyDescent="0.2">
      <c r="B575" s="36"/>
      <c r="C575" s="127"/>
      <c r="D575" s="104"/>
      <c r="F575" s="24"/>
      <c r="J575" s="1"/>
      <c r="K575" s="1"/>
    </row>
    <row r="576" spans="2:11" s="4" customFormat="1" x14ac:dyDescent="0.2">
      <c r="B576" s="36"/>
      <c r="C576" s="127"/>
      <c r="D576" s="104"/>
      <c r="F576" s="24"/>
      <c r="J576" s="1"/>
      <c r="K576" s="1"/>
    </row>
    <row r="577" spans="2:11" s="4" customFormat="1" x14ac:dyDescent="0.2">
      <c r="B577" s="36"/>
      <c r="C577" s="127"/>
      <c r="D577" s="104"/>
      <c r="F577" s="24"/>
      <c r="J577" s="1"/>
      <c r="K577" s="1"/>
    </row>
    <row r="578" spans="2:11" s="4" customFormat="1" x14ac:dyDescent="0.2">
      <c r="B578" s="36"/>
      <c r="C578" s="127"/>
      <c r="D578" s="104"/>
      <c r="F578" s="24"/>
      <c r="J578" s="1"/>
      <c r="K578" s="1"/>
    </row>
    <row r="579" spans="2:11" s="4" customFormat="1" x14ac:dyDescent="0.2">
      <c r="B579" s="36"/>
      <c r="C579" s="127"/>
      <c r="D579" s="104"/>
      <c r="F579" s="24"/>
      <c r="J579" s="1"/>
      <c r="K579" s="1"/>
    </row>
    <row r="580" spans="2:11" s="4" customFormat="1" x14ac:dyDescent="0.2">
      <c r="B580" s="36"/>
      <c r="C580" s="127"/>
      <c r="D580" s="104"/>
      <c r="F580" s="24"/>
      <c r="J580" s="1"/>
      <c r="K580" s="1"/>
    </row>
    <row r="581" spans="2:11" s="4" customFormat="1" x14ac:dyDescent="0.2">
      <c r="B581" s="36"/>
      <c r="C581" s="127"/>
      <c r="D581" s="104"/>
      <c r="F581" s="24"/>
      <c r="J581" s="1"/>
      <c r="K581" s="1"/>
    </row>
    <row r="582" spans="2:11" s="4" customFormat="1" x14ac:dyDescent="0.2">
      <c r="B582" s="36"/>
      <c r="C582" s="127"/>
      <c r="D582" s="104"/>
      <c r="F582" s="24"/>
      <c r="J582" s="1"/>
      <c r="K582" s="1"/>
    </row>
    <row r="583" spans="2:11" s="4" customFormat="1" x14ac:dyDescent="0.2">
      <c r="B583" s="36"/>
      <c r="C583" s="127"/>
      <c r="D583" s="104"/>
      <c r="F583" s="24"/>
      <c r="J583" s="1"/>
      <c r="K583" s="1"/>
    </row>
    <row r="584" spans="2:11" s="4" customFormat="1" x14ac:dyDescent="0.2">
      <c r="B584" s="36"/>
      <c r="C584" s="127"/>
      <c r="D584" s="104"/>
      <c r="F584" s="24"/>
      <c r="J584" s="1"/>
      <c r="K584" s="1"/>
    </row>
    <row r="585" spans="2:11" s="4" customFormat="1" x14ac:dyDescent="0.2">
      <c r="B585" s="36"/>
      <c r="C585" s="127"/>
      <c r="D585" s="104"/>
      <c r="F585" s="24"/>
      <c r="J585" s="1"/>
      <c r="K585" s="1"/>
    </row>
    <row r="586" spans="2:11" s="4" customFormat="1" x14ac:dyDescent="0.2">
      <c r="B586" s="36"/>
      <c r="C586" s="127"/>
      <c r="D586" s="104"/>
      <c r="F586" s="24"/>
      <c r="J586" s="1"/>
      <c r="K586" s="1"/>
    </row>
    <row r="587" spans="2:11" s="4" customFormat="1" x14ac:dyDescent="0.2">
      <c r="B587" s="36"/>
      <c r="C587" s="127"/>
      <c r="D587" s="104"/>
      <c r="F587" s="24"/>
      <c r="J587" s="1"/>
      <c r="K587" s="1"/>
    </row>
    <row r="588" spans="2:11" s="4" customFormat="1" x14ac:dyDescent="0.2">
      <c r="B588" s="36"/>
      <c r="C588" s="127"/>
      <c r="D588" s="104"/>
      <c r="F588" s="24"/>
      <c r="J588" s="1"/>
      <c r="K588" s="1"/>
    </row>
    <row r="589" spans="2:11" s="4" customFormat="1" x14ac:dyDescent="0.2">
      <c r="B589" s="36"/>
      <c r="C589" s="127"/>
      <c r="D589" s="104"/>
      <c r="F589" s="24"/>
      <c r="J589" s="1"/>
      <c r="K589" s="1"/>
    </row>
    <row r="590" spans="2:11" s="4" customFormat="1" x14ac:dyDescent="0.2">
      <c r="B590" s="36"/>
      <c r="C590" s="127"/>
      <c r="D590" s="104"/>
      <c r="F590" s="24"/>
      <c r="J590" s="1"/>
      <c r="K590" s="1"/>
    </row>
    <row r="591" spans="2:11" s="4" customFormat="1" x14ac:dyDescent="0.2">
      <c r="B591" s="36"/>
      <c r="C591" s="127"/>
      <c r="D591" s="104"/>
      <c r="F591" s="24"/>
      <c r="J591" s="1"/>
      <c r="K591" s="1"/>
    </row>
    <row r="592" spans="2:11" s="4" customFormat="1" x14ac:dyDescent="0.2">
      <c r="B592" s="36"/>
      <c r="C592" s="127"/>
      <c r="D592" s="104"/>
      <c r="F592" s="24"/>
      <c r="J592" s="1"/>
      <c r="K592" s="1"/>
    </row>
    <row r="593" spans="2:11" s="4" customFormat="1" x14ac:dyDescent="0.2">
      <c r="B593" s="36"/>
      <c r="C593" s="127"/>
      <c r="D593" s="104"/>
      <c r="F593" s="24"/>
      <c r="J593" s="1"/>
      <c r="K593" s="1"/>
    </row>
    <row r="594" spans="2:11" s="4" customFormat="1" x14ac:dyDescent="0.2">
      <c r="B594" s="36"/>
      <c r="C594" s="127"/>
      <c r="D594" s="104"/>
      <c r="F594" s="24"/>
      <c r="J594" s="1"/>
      <c r="K594" s="1"/>
    </row>
    <row r="595" spans="2:11" s="4" customFormat="1" x14ac:dyDescent="0.2">
      <c r="B595" s="36"/>
      <c r="C595" s="127"/>
      <c r="D595" s="104"/>
      <c r="F595" s="24"/>
      <c r="J595" s="1"/>
      <c r="K595" s="1"/>
    </row>
    <row r="596" spans="2:11" s="4" customFormat="1" x14ac:dyDescent="0.2">
      <c r="B596" s="36"/>
      <c r="C596" s="127"/>
      <c r="D596" s="104"/>
      <c r="F596" s="24"/>
      <c r="J596" s="1"/>
      <c r="K596" s="1"/>
    </row>
    <row r="597" spans="2:11" s="4" customFormat="1" x14ac:dyDescent="0.2">
      <c r="B597" s="36"/>
      <c r="C597" s="127"/>
      <c r="D597" s="104"/>
      <c r="F597" s="24"/>
      <c r="J597" s="1"/>
      <c r="K597" s="1"/>
    </row>
    <row r="598" spans="2:11" s="4" customFormat="1" x14ac:dyDescent="0.2">
      <c r="B598" s="36"/>
      <c r="C598" s="127"/>
      <c r="D598" s="104"/>
      <c r="F598" s="24"/>
      <c r="J598" s="1"/>
      <c r="K598" s="1"/>
    </row>
    <row r="599" spans="2:11" s="4" customFormat="1" x14ac:dyDescent="0.2">
      <c r="B599" s="36"/>
      <c r="C599" s="127"/>
      <c r="D599" s="104"/>
      <c r="F599" s="24"/>
      <c r="J599" s="1"/>
      <c r="K599" s="1"/>
    </row>
    <row r="600" spans="2:11" s="4" customFormat="1" x14ac:dyDescent="0.2">
      <c r="B600" s="36"/>
      <c r="C600" s="127"/>
      <c r="D600" s="104"/>
      <c r="F600" s="24"/>
      <c r="J600" s="1"/>
      <c r="K600" s="1"/>
    </row>
    <row r="601" spans="2:11" s="4" customFormat="1" x14ac:dyDescent="0.2">
      <c r="B601" s="36"/>
      <c r="C601" s="127"/>
      <c r="D601" s="104"/>
      <c r="F601" s="24"/>
      <c r="J601" s="1"/>
      <c r="K601" s="1"/>
    </row>
    <row r="602" spans="2:11" s="4" customFormat="1" x14ac:dyDescent="0.2">
      <c r="B602" s="36"/>
      <c r="C602" s="127"/>
      <c r="D602" s="104"/>
      <c r="F602" s="24"/>
      <c r="J602" s="1"/>
      <c r="K602" s="1"/>
    </row>
    <row r="603" spans="2:11" s="4" customFormat="1" x14ac:dyDescent="0.2">
      <c r="B603" s="36"/>
      <c r="C603" s="127"/>
      <c r="D603" s="104"/>
      <c r="F603" s="24"/>
      <c r="J603" s="1"/>
      <c r="K603" s="1"/>
    </row>
    <row r="604" spans="2:11" s="4" customFormat="1" x14ac:dyDescent="0.2">
      <c r="B604" s="36"/>
      <c r="C604" s="127"/>
      <c r="D604" s="104"/>
      <c r="F604" s="24"/>
      <c r="J604" s="1"/>
      <c r="K604" s="1"/>
    </row>
    <row r="605" spans="2:11" s="4" customFormat="1" x14ac:dyDescent="0.2">
      <c r="B605" s="36"/>
      <c r="C605" s="127"/>
      <c r="D605" s="104"/>
      <c r="F605" s="24"/>
      <c r="J605" s="1"/>
      <c r="K605" s="1"/>
    </row>
    <row r="606" spans="2:11" s="4" customFormat="1" x14ac:dyDescent="0.2">
      <c r="B606" s="36"/>
      <c r="C606" s="127"/>
      <c r="D606" s="104"/>
      <c r="F606" s="24"/>
      <c r="J606" s="1"/>
      <c r="K606" s="1"/>
    </row>
    <row r="607" spans="2:11" s="4" customFormat="1" x14ac:dyDescent="0.2">
      <c r="B607" s="36"/>
      <c r="C607" s="127"/>
      <c r="D607" s="104"/>
      <c r="F607" s="24"/>
      <c r="J607" s="1"/>
      <c r="K607" s="1"/>
    </row>
    <row r="608" spans="2:11" s="4" customFormat="1" x14ac:dyDescent="0.2">
      <c r="B608" s="36"/>
      <c r="C608" s="127"/>
      <c r="D608" s="104"/>
      <c r="F608" s="24"/>
      <c r="J608" s="1"/>
      <c r="K608" s="1"/>
    </row>
    <row r="609" spans="2:11" s="4" customFormat="1" x14ac:dyDescent="0.2">
      <c r="B609" s="36"/>
      <c r="C609" s="127"/>
      <c r="D609" s="104"/>
      <c r="F609" s="24"/>
      <c r="J609" s="1"/>
      <c r="K609" s="1"/>
    </row>
    <row r="610" spans="2:11" s="4" customFormat="1" x14ac:dyDescent="0.2">
      <c r="B610" s="36"/>
      <c r="C610" s="127"/>
      <c r="D610" s="104"/>
      <c r="F610" s="24"/>
      <c r="J610" s="1"/>
      <c r="K610" s="1"/>
    </row>
    <row r="611" spans="2:11" s="4" customFormat="1" x14ac:dyDescent="0.2">
      <c r="B611" s="36"/>
      <c r="C611" s="127"/>
      <c r="D611" s="104"/>
      <c r="F611" s="24"/>
      <c r="J611" s="1"/>
      <c r="K611" s="1"/>
    </row>
    <row r="612" spans="2:11" s="4" customFormat="1" x14ac:dyDescent="0.2">
      <c r="B612" s="36"/>
      <c r="C612" s="127"/>
      <c r="D612" s="104"/>
      <c r="F612" s="24"/>
      <c r="J612" s="1"/>
      <c r="K612" s="1"/>
    </row>
    <row r="613" spans="2:11" s="4" customFormat="1" x14ac:dyDescent="0.2">
      <c r="B613" s="36"/>
      <c r="C613" s="127"/>
      <c r="D613" s="104"/>
      <c r="F613" s="24"/>
      <c r="J613" s="1"/>
      <c r="K613" s="1"/>
    </row>
    <row r="614" spans="2:11" s="4" customFormat="1" x14ac:dyDescent="0.2">
      <c r="B614" s="36"/>
      <c r="C614" s="127"/>
      <c r="D614" s="104"/>
      <c r="F614" s="24"/>
      <c r="J614" s="1"/>
      <c r="K614" s="1"/>
    </row>
    <row r="615" spans="2:11" s="4" customFormat="1" x14ac:dyDescent="0.2">
      <c r="B615" s="36"/>
      <c r="C615" s="127"/>
      <c r="D615" s="104"/>
      <c r="F615" s="24"/>
      <c r="J615" s="1"/>
      <c r="K615" s="1"/>
    </row>
    <row r="616" spans="2:11" s="4" customFormat="1" x14ac:dyDescent="0.2">
      <c r="B616" s="36"/>
      <c r="C616" s="128"/>
      <c r="D616" s="104"/>
      <c r="F616" s="24"/>
      <c r="J616" s="1"/>
      <c r="K616" s="1"/>
    </row>
    <row r="617" spans="2:11" s="4" customFormat="1" x14ac:dyDescent="0.2">
      <c r="B617" s="36"/>
      <c r="C617" s="128"/>
      <c r="D617" s="104"/>
      <c r="F617" s="24"/>
      <c r="J617" s="1"/>
      <c r="K617" s="1"/>
    </row>
    <row r="618" spans="2:11" s="3" customFormat="1" x14ac:dyDescent="0.2">
      <c r="B618" s="36"/>
      <c r="C618" s="128"/>
      <c r="D618" s="104"/>
      <c r="E618" s="4"/>
      <c r="F618" s="4"/>
      <c r="G618" s="4"/>
      <c r="H618" s="4"/>
      <c r="I618" s="4"/>
      <c r="J618" s="1"/>
      <c r="K618" s="1"/>
    </row>
    <row r="619" spans="2:11" s="3" customFormat="1" x14ac:dyDescent="0.2">
      <c r="B619" s="36"/>
      <c r="C619" s="128"/>
      <c r="D619" s="104"/>
      <c r="E619" s="4"/>
      <c r="F619" s="4"/>
      <c r="G619" s="4"/>
      <c r="H619" s="4"/>
      <c r="I619" s="4"/>
      <c r="J619" s="1"/>
      <c r="K619" s="1"/>
    </row>
    <row r="620" spans="2:11" s="3" customFormat="1" x14ac:dyDescent="0.2">
      <c r="B620" s="36"/>
      <c r="C620" s="128"/>
      <c r="D620" s="104"/>
      <c r="E620" s="4"/>
      <c r="F620" s="4"/>
      <c r="G620" s="4"/>
      <c r="H620" s="4"/>
      <c r="I620" s="4"/>
      <c r="J620" s="1"/>
      <c r="K620" s="1"/>
    </row>
    <row r="621" spans="2:11" s="3" customFormat="1" x14ac:dyDescent="0.2">
      <c r="B621" s="36"/>
      <c r="C621" s="128"/>
      <c r="D621" s="104"/>
      <c r="E621" s="4"/>
      <c r="F621" s="4"/>
      <c r="G621" s="4"/>
      <c r="H621" s="4"/>
      <c r="I621" s="4"/>
      <c r="J621" s="1"/>
      <c r="K621" s="1"/>
    </row>
    <row r="622" spans="2:11" s="3" customFormat="1" x14ac:dyDescent="0.2">
      <c r="B622" s="36"/>
      <c r="C622" s="128"/>
      <c r="D622" s="104"/>
      <c r="E622" s="4"/>
      <c r="F622" s="4"/>
      <c r="G622" s="4"/>
      <c r="H622" s="4"/>
      <c r="I622" s="4"/>
      <c r="J622" s="1"/>
      <c r="K622" s="1"/>
    </row>
    <row r="623" spans="2:11" s="3" customFormat="1" x14ac:dyDescent="0.2">
      <c r="B623" s="36"/>
      <c r="C623" s="128"/>
      <c r="D623" s="104"/>
      <c r="E623" s="4"/>
      <c r="F623" s="4"/>
      <c r="G623" s="4"/>
      <c r="H623" s="4"/>
      <c r="I623" s="4"/>
      <c r="J623" s="1"/>
      <c r="K623" s="1"/>
    </row>
    <row r="624" spans="2:11" s="3" customFormat="1" x14ac:dyDescent="0.2">
      <c r="B624" s="36"/>
      <c r="C624" s="128"/>
      <c r="D624" s="104"/>
      <c r="E624" s="4"/>
      <c r="F624" s="4"/>
      <c r="G624" s="4"/>
      <c r="H624" s="4"/>
      <c r="I624" s="4"/>
      <c r="J624" s="1"/>
      <c r="K624" s="1"/>
    </row>
    <row r="625" spans="2:11" s="3" customFormat="1" x14ac:dyDescent="0.2">
      <c r="B625" s="36"/>
      <c r="C625" s="128"/>
      <c r="D625" s="104"/>
      <c r="E625" s="4"/>
      <c r="F625" s="4"/>
      <c r="G625" s="4"/>
      <c r="H625" s="4"/>
      <c r="I625" s="4"/>
      <c r="J625" s="1"/>
      <c r="K625" s="1"/>
    </row>
    <row r="626" spans="2:11" s="3" customFormat="1" x14ac:dyDescent="0.2">
      <c r="B626" s="36"/>
      <c r="C626" s="128"/>
      <c r="D626" s="104"/>
      <c r="E626" s="4"/>
      <c r="F626" s="4"/>
      <c r="G626" s="4"/>
      <c r="H626" s="4"/>
      <c r="I626" s="4"/>
      <c r="J626" s="1"/>
      <c r="K626" s="1"/>
    </row>
    <row r="627" spans="2:11" s="3" customFormat="1" x14ac:dyDescent="0.2">
      <c r="B627" s="36"/>
      <c r="C627" s="128"/>
      <c r="D627" s="104"/>
      <c r="E627" s="4"/>
      <c r="F627" s="4"/>
      <c r="G627" s="4"/>
      <c r="H627" s="4"/>
      <c r="I627" s="4"/>
      <c r="J627" s="1"/>
      <c r="K627" s="1"/>
    </row>
    <row r="628" spans="2:11" s="3" customFormat="1" x14ac:dyDescent="0.2">
      <c r="B628" s="36"/>
      <c r="C628" s="128"/>
      <c r="D628" s="104"/>
      <c r="E628" s="4"/>
      <c r="F628" s="4"/>
      <c r="G628" s="4"/>
      <c r="H628" s="4"/>
      <c r="I628" s="4"/>
      <c r="J628" s="1"/>
      <c r="K628" s="1"/>
    </row>
    <row r="629" spans="2:11" s="3" customFormat="1" x14ac:dyDescent="0.2">
      <c r="B629" s="36"/>
      <c r="C629" s="128"/>
      <c r="D629" s="104"/>
      <c r="E629" s="4"/>
      <c r="F629" s="4"/>
      <c r="G629" s="4"/>
      <c r="H629" s="4"/>
      <c r="I629" s="4"/>
      <c r="J629" s="1"/>
      <c r="K629" s="1"/>
    </row>
    <row r="630" spans="2:11" s="3" customFormat="1" x14ac:dyDescent="0.2">
      <c r="B630" s="36"/>
      <c r="C630" s="128"/>
      <c r="D630" s="104"/>
      <c r="E630" s="4"/>
      <c r="F630" s="4"/>
      <c r="G630" s="4"/>
      <c r="H630" s="4"/>
      <c r="I630" s="4"/>
      <c r="J630" s="1"/>
      <c r="K630" s="1"/>
    </row>
    <row r="631" spans="2:11" s="3" customFormat="1" x14ac:dyDescent="0.2">
      <c r="B631" s="36"/>
      <c r="C631" s="128"/>
      <c r="D631" s="104"/>
      <c r="E631" s="4"/>
      <c r="F631" s="4"/>
      <c r="G631" s="4"/>
      <c r="H631" s="4"/>
      <c r="I631" s="4"/>
      <c r="J631" s="1"/>
      <c r="K631" s="1"/>
    </row>
    <row r="632" spans="2:11" s="3" customFormat="1" x14ac:dyDescent="0.2">
      <c r="B632" s="36"/>
      <c r="C632" s="128"/>
      <c r="D632" s="104"/>
      <c r="E632" s="4"/>
      <c r="F632" s="4"/>
      <c r="G632" s="4"/>
      <c r="H632" s="4"/>
      <c r="I632" s="4"/>
      <c r="J632" s="1"/>
      <c r="K632" s="1"/>
    </row>
    <row r="633" spans="2:11" s="3" customFormat="1" x14ac:dyDescent="0.2">
      <c r="B633" s="36"/>
      <c r="C633" s="128"/>
      <c r="D633" s="104"/>
      <c r="E633" s="4"/>
      <c r="F633" s="4"/>
      <c r="G633" s="4"/>
      <c r="H633" s="4"/>
      <c r="I633" s="4"/>
      <c r="J633" s="1"/>
      <c r="K633" s="1"/>
    </row>
    <row r="634" spans="2:11" s="3" customFormat="1" x14ac:dyDescent="0.2">
      <c r="B634" s="36"/>
      <c r="C634" s="128"/>
      <c r="D634" s="104"/>
      <c r="E634" s="4"/>
      <c r="F634" s="4"/>
      <c r="G634" s="4"/>
      <c r="H634" s="4"/>
      <c r="I634" s="4"/>
      <c r="J634" s="1"/>
      <c r="K634" s="1"/>
    </row>
    <row r="635" spans="2:11" s="3" customFormat="1" x14ac:dyDescent="0.2">
      <c r="B635" s="36"/>
      <c r="C635" s="128"/>
      <c r="D635" s="104"/>
      <c r="E635" s="4"/>
      <c r="F635" s="4"/>
      <c r="G635" s="4"/>
      <c r="H635" s="4"/>
      <c r="I635" s="4"/>
      <c r="J635" s="1"/>
      <c r="K635" s="1"/>
    </row>
    <row r="636" spans="2:11" s="3" customFormat="1" x14ac:dyDescent="0.2">
      <c r="B636" s="36"/>
      <c r="C636" s="128"/>
      <c r="D636" s="104"/>
      <c r="E636" s="4"/>
      <c r="F636" s="4"/>
      <c r="G636" s="4"/>
      <c r="H636" s="4"/>
      <c r="I636" s="4"/>
      <c r="J636" s="1"/>
      <c r="K636" s="1"/>
    </row>
    <row r="637" spans="2:11" s="3" customFormat="1" x14ac:dyDescent="0.2">
      <c r="B637" s="36"/>
      <c r="C637" s="128"/>
      <c r="D637" s="104"/>
      <c r="E637" s="4"/>
      <c r="F637" s="4"/>
      <c r="G637" s="4"/>
      <c r="H637" s="4"/>
      <c r="I637" s="4"/>
      <c r="J637" s="1"/>
      <c r="K637" s="1"/>
    </row>
    <row r="638" spans="2:11" s="3" customFormat="1" x14ac:dyDescent="0.2">
      <c r="B638" s="36"/>
      <c r="C638" s="128"/>
      <c r="D638" s="104"/>
      <c r="E638" s="4"/>
      <c r="F638" s="4"/>
      <c r="G638" s="4"/>
      <c r="H638" s="4"/>
      <c r="I638" s="4"/>
      <c r="J638" s="1"/>
      <c r="K638" s="1"/>
    </row>
    <row r="639" spans="2:11" s="3" customFormat="1" x14ac:dyDescent="0.2">
      <c r="B639" s="36"/>
      <c r="C639" s="128"/>
      <c r="D639" s="104"/>
      <c r="E639" s="4"/>
      <c r="F639" s="4"/>
      <c r="G639" s="4"/>
      <c r="H639" s="4"/>
      <c r="I639" s="4"/>
      <c r="J639" s="1"/>
      <c r="K639" s="1"/>
    </row>
    <row r="640" spans="2:11" s="3" customFormat="1" x14ac:dyDescent="0.2">
      <c r="B640" s="36"/>
      <c r="C640" s="128"/>
      <c r="D640" s="104"/>
      <c r="E640" s="4"/>
      <c r="F640" s="4"/>
      <c r="G640" s="4"/>
      <c r="H640" s="4"/>
      <c r="I640" s="4"/>
      <c r="J640" s="1"/>
      <c r="K640" s="1"/>
    </row>
    <row r="641" spans="2:11" s="3" customFormat="1" x14ac:dyDescent="0.2">
      <c r="B641" s="36"/>
      <c r="C641" s="128"/>
      <c r="D641" s="104"/>
      <c r="E641" s="4"/>
      <c r="F641" s="4"/>
      <c r="G641" s="4"/>
      <c r="H641" s="4"/>
      <c r="I641" s="4"/>
      <c r="J641" s="1"/>
      <c r="K641" s="1"/>
    </row>
    <row r="642" spans="2:11" s="3" customFormat="1" x14ac:dyDescent="0.2">
      <c r="B642" s="36"/>
      <c r="C642" s="128"/>
      <c r="D642" s="104"/>
      <c r="E642" s="4"/>
      <c r="F642" s="4"/>
      <c r="G642" s="4"/>
      <c r="H642" s="4"/>
      <c r="I642" s="4"/>
      <c r="J642" s="1"/>
      <c r="K642" s="1"/>
    </row>
    <row r="643" spans="2:11" s="3" customFormat="1" x14ac:dyDescent="0.2">
      <c r="B643" s="36"/>
      <c r="C643" s="128"/>
      <c r="D643" s="104"/>
      <c r="E643" s="4"/>
      <c r="F643" s="4"/>
      <c r="G643" s="4"/>
      <c r="H643" s="4"/>
      <c r="I643" s="4"/>
      <c r="J643" s="1"/>
      <c r="K643" s="1"/>
    </row>
    <row r="644" spans="2:11" s="3" customFormat="1" x14ac:dyDescent="0.2">
      <c r="B644" s="36"/>
      <c r="C644" s="128"/>
      <c r="D644" s="104"/>
      <c r="E644" s="4"/>
      <c r="F644" s="4"/>
      <c r="G644" s="4"/>
      <c r="H644" s="4"/>
      <c r="I644" s="4"/>
      <c r="J644" s="1"/>
      <c r="K644" s="1"/>
    </row>
    <row r="645" spans="2:11" s="3" customFormat="1" x14ac:dyDescent="0.2">
      <c r="B645" s="36"/>
      <c r="C645" s="128"/>
      <c r="D645" s="104"/>
      <c r="E645" s="4"/>
      <c r="F645" s="4"/>
      <c r="G645" s="4"/>
      <c r="H645" s="4"/>
      <c r="I645" s="4"/>
      <c r="J645" s="1"/>
      <c r="K645" s="1"/>
    </row>
    <row r="646" spans="2:11" s="3" customFormat="1" x14ac:dyDescent="0.2">
      <c r="B646" s="36"/>
      <c r="C646" s="128"/>
      <c r="D646" s="104"/>
      <c r="E646" s="4"/>
      <c r="F646" s="4"/>
      <c r="G646" s="4"/>
      <c r="H646" s="4"/>
      <c r="I646" s="4"/>
      <c r="J646" s="1"/>
      <c r="K646" s="1"/>
    </row>
    <row r="647" spans="2:11" s="3" customFormat="1" x14ac:dyDescent="0.2">
      <c r="B647" s="36"/>
      <c r="C647" s="128"/>
      <c r="D647" s="104"/>
      <c r="E647" s="4"/>
      <c r="F647" s="4"/>
      <c r="G647" s="4"/>
      <c r="H647" s="4"/>
      <c r="I647" s="4"/>
      <c r="J647" s="1"/>
      <c r="K647" s="1"/>
    </row>
    <row r="648" spans="2:11" s="3" customFormat="1" x14ac:dyDescent="0.2">
      <c r="B648" s="36"/>
      <c r="C648" s="128"/>
      <c r="D648" s="104"/>
      <c r="E648" s="4"/>
      <c r="F648" s="4"/>
      <c r="G648" s="4"/>
      <c r="H648" s="4"/>
      <c r="I648" s="4"/>
      <c r="J648" s="1"/>
      <c r="K648" s="1"/>
    </row>
    <row r="649" spans="2:11" s="3" customFormat="1" x14ac:dyDescent="0.2">
      <c r="B649" s="36"/>
      <c r="C649" s="128"/>
      <c r="D649" s="104"/>
      <c r="E649" s="4"/>
      <c r="F649" s="4"/>
      <c r="G649" s="4"/>
      <c r="H649" s="4"/>
      <c r="I649" s="4"/>
      <c r="J649" s="1"/>
      <c r="K649" s="1"/>
    </row>
    <row r="650" spans="2:11" s="3" customFormat="1" x14ac:dyDescent="0.2">
      <c r="B650" s="36"/>
      <c r="C650" s="128"/>
      <c r="D650" s="104"/>
      <c r="E650" s="4"/>
      <c r="F650" s="4"/>
      <c r="G650" s="4"/>
      <c r="H650" s="4"/>
      <c r="I650" s="4"/>
      <c r="J650" s="1"/>
      <c r="K650" s="1"/>
    </row>
    <row r="651" spans="2:11" s="3" customFormat="1" x14ac:dyDescent="0.2">
      <c r="B651" s="36"/>
      <c r="C651" s="128"/>
      <c r="D651" s="104"/>
      <c r="E651" s="4"/>
      <c r="F651" s="4"/>
      <c r="G651" s="4"/>
      <c r="H651" s="4"/>
      <c r="I651" s="4"/>
      <c r="J651" s="1"/>
      <c r="K651" s="1"/>
    </row>
    <row r="652" spans="2:11" s="3" customFormat="1" x14ac:dyDescent="0.2">
      <c r="B652" s="36"/>
      <c r="C652" s="128"/>
      <c r="D652" s="104"/>
      <c r="E652" s="4"/>
      <c r="F652" s="4"/>
      <c r="G652" s="4"/>
      <c r="H652" s="4"/>
      <c r="I652" s="4"/>
      <c r="J652" s="1"/>
      <c r="K652" s="1"/>
    </row>
    <row r="653" spans="2:11" s="3" customFormat="1" x14ac:dyDescent="0.2">
      <c r="B653" s="36"/>
      <c r="C653" s="128"/>
      <c r="D653" s="104"/>
      <c r="E653" s="4"/>
      <c r="F653" s="4"/>
      <c r="G653" s="4"/>
      <c r="H653" s="4"/>
      <c r="I653" s="4"/>
      <c r="J653" s="1"/>
      <c r="K653" s="1"/>
    </row>
    <row r="654" spans="2:11" s="3" customFormat="1" x14ac:dyDescent="0.2">
      <c r="B654" s="36"/>
      <c r="C654" s="128"/>
      <c r="D654" s="104"/>
      <c r="E654" s="4"/>
      <c r="F654" s="4"/>
      <c r="G654" s="4"/>
      <c r="H654" s="4"/>
      <c r="I654" s="4"/>
      <c r="J654" s="1"/>
      <c r="K654" s="1"/>
    </row>
    <row r="655" spans="2:11" s="3" customFormat="1" x14ac:dyDescent="0.2">
      <c r="B655" s="36"/>
      <c r="C655" s="128"/>
      <c r="D655" s="104"/>
      <c r="E655" s="4"/>
      <c r="F655" s="4"/>
      <c r="G655" s="4"/>
      <c r="H655" s="4"/>
      <c r="I655" s="4"/>
      <c r="J655" s="1"/>
      <c r="K655" s="1"/>
    </row>
    <row r="656" spans="2:11" s="3" customFormat="1" x14ac:dyDescent="0.2">
      <c r="B656" s="36"/>
      <c r="C656" s="128"/>
      <c r="D656" s="104"/>
      <c r="E656" s="4"/>
      <c r="F656" s="4"/>
      <c r="G656" s="4"/>
      <c r="H656" s="4"/>
      <c r="I656" s="4"/>
      <c r="J656" s="1"/>
      <c r="K656" s="1"/>
    </row>
    <row r="657" spans="2:11" s="3" customFormat="1" x14ac:dyDescent="0.2">
      <c r="B657" s="36"/>
      <c r="C657" s="128"/>
      <c r="D657" s="104"/>
      <c r="E657" s="4"/>
      <c r="F657" s="4"/>
      <c r="G657" s="4"/>
      <c r="H657" s="4"/>
      <c r="I657" s="4"/>
      <c r="J657" s="1"/>
      <c r="K657" s="1"/>
    </row>
    <row r="658" spans="2:11" s="3" customFormat="1" x14ac:dyDescent="0.2">
      <c r="B658" s="36"/>
      <c r="C658" s="128"/>
      <c r="D658" s="104"/>
      <c r="E658" s="4"/>
      <c r="F658" s="4"/>
      <c r="G658" s="4"/>
      <c r="H658" s="4"/>
      <c r="I658" s="4"/>
      <c r="J658" s="1"/>
      <c r="K658" s="1"/>
    </row>
    <row r="659" spans="2:11" s="3" customFormat="1" x14ac:dyDescent="0.2">
      <c r="B659" s="36"/>
      <c r="C659" s="128"/>
      <c r="D659" s="104"/>
      <c r="E659" s="4"/>
      <c r="F659" s="4"/>
      <c r="G659" s="4"/>
      <c r="H659" s="4"/>
      <c r="I659" s="4"/>
      <c r="J659" s="1"/>
      <c r="K659" s="1"/>
    </row>
    <row r="660" spans="2:11" s="3" customFormat="1" x14ac:dyDescent="0.2">
      <c r="B660" s="36"/>
      <c r="C660" s="128"/>
      <c r="D660" s="104"/>
      <c r="E660" s="4"/>
      <c r="F660" s="4"/>
      <c r="G660" s="4"/>
      <c r="H660" s="4"/>
      <c r="I660" s="4"/>
      <c r="J660" s="1"/>
      <c r="K660" s="1"/>
    </row>
    <row r="661" spans="2:11" s="3" customFormat="1" x14ac:dyDescent="0.2">
      <c r="B661" s="36"/>
      <c r="C661" s="128"/>
      <c r="D661" s="104"/>
      <c r="E661" s="4"/>
      <c r="F661" s="4"/>
      <c r="G661" s="4"/>
      <c r="H661" s="4"/>
      <c r="I661" s="4"/>
      <c r="J661" s="1"/>
      <c r="K661" s="1"/>
    </row>
    <row r="662" spans="2:11" s="3" customFormat="1" x14ac:dyDescent="0.2">
      <c r="B662" s="36"/>
      <c r="C662" s="128"/>
      <c r="D662" s="104"/>
      <c r="E662" s="4"/>
      <c r="F662" s="4"/>
      <c r="G662" s="4"/>
      <c r="H662" s="4"/>
      <c r="I662" s="4"/>
      <c r="J662" s="1"/>
      <c r="K662" s="1"/>
    </row>
    <row r="663" spans="2:11" s="3" customFormat="1" x14ac:dyDescent="0.2">
      <c r="B663" s="36"/>
      <c r="C663" s="128"/>
      <c r="D663" s="104"/>
      <c r="E663" s="4"/>
      <c r="F663" s="4"/>
      <c r="G663" s="4"/>
      <c r="H663" s="4"/>
      <c r="I663" s="4"/>
      <c r="J663" s="1"/>
      <c r="K663" s="1"/>
    </row>
    <row r="664" spans="2:11" s="3" customFormat="1" x14ac:dyDescent="0.2">
      <c r="B664" s="36"/>
      <c r="C664" s="128"/>
      <c r="D664" s="104"/>
      <c r="E664" s="4"/>
      <c r="F664" s="4"/>
      <c r="G664" s="4"/>
      <c r="H664" s="4"/>
      <c r="I664" s="4"/>
      <c r="J664" s="1"/>
      <c r="K664" s="1"/>
    </row>
    <row r="665" spans="2:11" s="3" customFormat="1" x14ac:dyDescent="0.2">
      <c r="B665" s="36"/>
      <c r="C665" s="128"/>
      <c r="D665" s="104"/>
      <c r="E665" s="4"/>
      <c r="F665" s="4"/>
      <c r="G665" s="4"/>
      <c r="H665" s="4"/>
      <c r="I665" s="4"/>
      <c r="J665" s="1"/>
      <c r="K665" s="1"/>
    </row>
    <row r="666" spans="2:11" s="3" customFormat="1" x14ac:dyDescent="0.2">
      <c r="B666" s="36"/>
      <c r="C666" s="128"/>
      <c r="D666" s="104"/>
      <c r="E666" s="4"/>
      <c r="F666" s="4"/>
      <c r="G666" s="4"/>
      <c r="H666" s="4"/>
      <c r="I666" s="4"/>
      <c r="J666" s="1"/>
      <c r="K666" s="1"/>
    </row>
    <row r="667" spans="2:11" s="3" customFormat="1" x14ac:dyDescent="0.2">
      <c r="B667" s="36"/>
      <c r="C667" s="128"/>
      <c r="D667" s="104"/>
      <c r="E667" s="4"/>
      <c r="F667" s="4"/>
      <c r="G667" s="4"/>
      <c r="H667" s="4"/>
      <c r="I667" s="4"/>
      <c r="J667" s="1"/>
      <c r="K667" s="1"/>
    </row>
    <row r="668" spans="2:11" s="3" customFormat="1" x14ac:dyDescent="0.2">
      <c r="B668" s="36"/>
      <c r="C668" s="128"/>
      <c r="D668" s="104"/>
      <c r="E668" s="4"/>
      <c r="F668" s="4"/>
      <c r="G668" s="4"/>
      <c r="H668" s="4"/>
      <c r="I668" s="4"/>
      <c r="J668" s="1"/>
      <c r="K668" s="1"/>
    </row>
    <row r="669" spans="2:11" s="3" customFormat="1" x14ac:dyDescent="0.2">
      <c r="B669" s="36"/>
      <c r="C669" s="128"/>
      <c r="D669" s="104"/>
      <c r="E669" s="4"/>
      <c r="F669" s="4"/>
      <c r="G669" s="4"/>
      <c r="H669" s="4"/>
      <c r="I669" s="4"/>
      <c r="J669" s="1"/>
      <c r="K669" s="1"/>
    </row>
    <row r="670" spans="2:11" s="3" customFormat="1" x14ac:dyDescent="0.2">
      <c r="B670" s="36"/>
      <c r="C670" s="128"/>
      <c r="D670" s="104"/>
      <c r="E670" s="4"/>
      <c r="F670" s="4"/>
      <c r="G670" s="4"/>
      <c r="H670" s="4"/>
      <c r="I670" s="4"/>
      <c r="J670" s="1"/>
      <c r="K670" s="1"/>
    </row>
    <row r="671" spans="2:11" s="3" customFormat="1" x14ac:dyDescent="0.2">
      <c r="B671" s="36"/>
      <c r="C671" s="128"/>
      <c r="D671" s="104"/>
      <c r="E671" s="4"/>
      <c r="F671" s="4"/>
      <c r="G671" s="4"/>
      <c r="H671" s="4"/>
      <c r="I671" s="4"/>
      <c r="J671" s="1"/>
      <c r="K671" s="1"/>
    </row>
    <row r="672" spans="2:11" s="3" customFormat="1" x14ac:dyDescent="0.2">
      <c r="B672" s="36"/>
      <c r="C672" s="128"/>
      <c r="D672" s="104"/>
      <c r="E672" s="4"/>
      <c r="F672" s="4"/>
      <c r="G672" s="4"/>
      <c r="H672" s="4"/>
      <c r="I672" s="4"/>
      <c r="J672" s="1"/>
      <c r="K672" s="1"/>
    </row>
    <row r="673" spans="2:11" s="3" customFormat="1" x14ac:dyDescent="0.2">
      <c r="B673" s="36"/>
      <c r="C673" s="128"/>
      <c r="D673" s="104"/>
      <c r="E673" s="4"/>
      <c r="F673" s="4"/>
      <c r="G673" s="4"/>
      <c r="H673" s="4"/>
      <c r="I673" s="4"/>
      <c r="J673" s="1"/>
      <c r="K673" s="1"/>
    </row>
    <row r="674" spans="2:11" s="3" customFormat="1" x14ac:dyDescent="0.2">
      <c r="B674" s="36"/>
      <c r="C674" s="128"/>
      <c r="D674" s="104"/>
      <c r="E674" s="4"/>
      <c r="F674" s="4"/>
      <c r="G674" s="4"/>
      <c r="H674" s="4"/>
      <c r="I674" s="4"/>
      <c r="J674" s="1"/>
      <c r="K674" s="1"/>
    </row>
    <row r="675" spans="2:11" s="3" customFormat="1" x14ac:dyDescent="0.2">
      <c r="B675" s="36"/>
      <c r="C675" s="128"/>
      <c r="D675" s="104"/>
      <c r="E675" s="4"/>
      <c r="F675" s="4"/>
      <c r="G675" s="4"/>
      <c r="H675" s="4"/>
      <c r="I675" s="4"/>
      <c r="J675" s="1"/>
      <c r="K675" s="1"/>
    </row>
    <row r="676" spans="2:11" s="3" customFormat="1" x14ac:dyDescent="0.2">
      <c r="B676" s="36"/>
      <c r="C676" s="128"/>
      <c r="D676" s="104"/>
      <c r="E676" s="4"/>
      <c r="F676" s="4"/>
      <c r="G676" s="4"/>
      <c r="H676" s="4"/>
      <c r="I676" s="4"/>
      <c r="J676" s="1"/>
      <c r="K676" s="1"/>
    </row>
    <row r="677" spans="2:11" s="3" customFormat="1" x14ac:dyDescent="0.2">
      <c r="B677" s="36"/>
      <c r="C677" s="128"/>
      <c r="D677" s="104"/>
      <c r="E677" s="4"/>
      <c r="F677" s="4"/>
      <c r="G677" s="4"/>
      <c r="H677" s="4"/>
      <c r="I677" s="4"/>
      <c r="J677" s="1"/>
      <c r="K677" s="1"/>
    </row>
    <row r="678" spans="2:11" s="3" customFormat="1" x14ac:dyDescent="0.2">
      <c r="B678" s="36"/>
      <c r="C678" s="128"/>
      <c r="D678" s="104"/>
      <c r="E678" s="4"/>
      <c r="F678" s="4"/>
      <c r="G678" s="4"/>
      <c r="H678" s="4"/>
      <c r="I678" s="4"/>
      <c r="J678" s="1"/>
      <c r="K678" s="1"/>
    </row>
  </sheetData>
  <mergeCells count="16">
    <mergeCell ref="B511:H511"/>
    <mergeCell ref="B3:C4"/>
    <mergeCell ref="D3:D4"/>
    <mergeCell ref="E3:F4"/>
    <mergeCell ref="J3:J4"/>
    <mergeCell ref="G3:I3"/>
    <mergeCell ref="B1:J1"/>
    <mergeCell ref="C105:I105"/>
    <mergeCell ref="B104:I104"/>
    <mergeCell ref="B10:I10"/>
    <mergeCell ref="B470:I470"/>
    <mergeCell ref="B444:I444"/>
    <mergeCell ref="B465:I465"/>
    <mergeCell ref="B5:I5"/>
    <mergeCell ref="F115:F116"/>
    <mergeCell ref="E89:E90"/>
  </mergeCells>
  <conditionalFormatting sqref="H9 H450 H77 H103 H89">
    <cfRule type="cellIs" dxfId="63" priority="306" operator="equal">
      <formula>"No cumple"</formula>
    </cfRule>
    <cfRule type="cellIs" dxfId="62" priority="307" operator="greaterThan">
      <formula>$H$9</formula>
    </cfRule>
  </conditionalFormatting>
  <conditionalFormatting sqref="G9 G77:G87 G89:G103">
    <cfRule type="cellIs" dxfId="61" priority="305" operator="equal">
      <formula>"No cumple"</formula>
    </cfRule>
  </conditionalFormatting>
  <conditionalFormatting sqref="G14">
    <cfRule type="cellIs" dxfId="60" priority="229" operator="equal">
      <formula>"No cumple"</formula>
    </cfRule>
  </conditionalFormatting>
  <conditionalFormatting sqref="H14">
    <cfRule type="cellIs" dxfId="59" priority="230" operator="equal">
      <formula>"No cumple"</formula>
    </cfRule>
    <cfRule type="cellIs" dxfId="58" priority="231" operator="greaterThan">
      <formula>$H$9</formula>
    </cfRule>
  </conditionalFormatting>
  <conditionalFormatting sqref="H54">
    <cfRule type="cellIs" dxfId="57" priority="224" operator="equal">
      <formula>"No cumple"</formula>
    </cfRule>
    <cfRule type="cellIs" dxfId="56" priority="225" operator="greaterThan">
      <formula>$H$9</formula>
    </cfRule>
  </conditionalFormatting>
  <conditionalFormatting sqref="G54">
    <cfRule type="cellIs" dxfId="55" priority="223" operator="equal">
      <formula>"No cumple"</formula>
    </cfRule>
  </conditionalFormatting>
  <conditionalFormatting sqref="H65">
    <cfRule type="cellIs" dxfId="54" priority="221" operator="equal">
      <formula>"No cumple"</formula>
    </cfRule>
    <cfRule type="cellIs" dxfId="53" priority="222" operator="greaterThan">
      <formula>$H$9</formula>
    </cfRule>
  </conditionalFormatting>
  <conditionalFormatting sqref="G65">
    <cfRule type="cellIs" dxfId="52" priority="220" operator="equal">
      <formula>"No cumple"</formula>
    </cfRule>
  </conditionalFormatting>
  <conditionalFormatting sqref="H139">
    <cfRule type="cellIs" dxfId="51" priority="212" operator="equal">
      <formula>"No cumple"</formula>
    </cfRule>
    <cfRule type="cellIs" dxfId="50" priority="213" operator="greaterThan">
      <formula>$H$9</formula>
    </cfRule>
  </conditionalFormatting>
  <conditionalFormatting sqref="H114">
    <cfRule type="cellIs" dxfId="49" priority="215" operator="equal">
      <formula>"No cumple"</formula>
    </cfRule>
    <cfRule type="cellIs" dxfId="48" priority="216" operator="greaterThan">
      <formula>$H$9</formula>
    </cfRule>
  </conditionalFormatting>
  <conditionalFormatting sqref="G114">
    <cfRule type="cellIs" dxfId="47" priority="214" operator="equal">
      <formula>"No cumple"</formula>
    </cfRule>
  </conditionalFormatting>
  <conditionalFormatting sqref="G139">
    <cfRule type="cellIs" dxfId="46" priority="211" operator="equal">
      <formula>"No cumple"</formula>
    </cfRule>
  </conditionalFormatting>
  <conditionalFormatting sqref="H202">
    <cfRule type="cellIs" dxfId="45" priority="209" operator="equal">
      <formula>"No cumple"</formula>
    </cfRule>
    <cfRule type="cellIs" dxfId="44" priority="210" operator="greaterThan">
      <formula>$H$9</formula>
    </cfRule>
  </conditionalFormatting>
  <conditionalFormatting sqref="G202">
    <cfRule type="cellIs" dxfId="43" priority="208" operator="equal">
      <formula>"No cumple"</formula>
    </cfRule>
  </conditionalFormatting>
  <conditionalFormatting sqref="H208">
    <cfRule type="cellIs" dxfId="42" priority="206" operator="equal">
      <formula>"No cumple"</formula>
    </cfRule>
    <cfRule type="cellIs" dxfId="41" priority="207" operator="greaterThan">
      <formula>$H$9</formula>
    </cfRule>
  </conditionalFormatting>
  <conditionalFormatting sqref="G208">
    <cfRule type="cellIs" dxfId="40" priority="205" operator="equal">
      <formula>"No cumple"</formula>
    </cfRule>
  </conditionalFormatting>
  <conditionalFormatting sqref="H261">
    <cfRule type="cellIs" dxfId="39" priority="197" operator="equal">
      <formula>"No cumple"</formula>
    </cfRule>
    <cfRule type="cellIs" dxfId="38" priority="198" operator="greaterThan">
      <formula>$H$9</formula>
    </cfRule>
  </conditionalFormatting>
  <conditionalFormatting sqref="G261">
    <cfRule type="cellIs" dxfId="37" priority="196" operator="equal">
      <formula>"No cumple"</formula>
    </cfRule>
  </conditionalFormatting>
  <conditionalFormatting sqref="H303">
    <cfRule type="cellIs" dxfId="36" priority="176" operator="equal">
      <formula>"No cumple"</formula>
    </cfRule>
    <cfRule type="cellIs" dxfId="35" priority="177" operator="greaterThan">
      <formula>$H$9</formula>
    </cfRule>
  </conditionalFormatting>
  <conditionalFormatting sqref="G303">
    <cfRule type="cellIs" dxfId="34" priority="175" operator="equal">
      <formula>"No cumple"</formula>
    </cfRule>
  </conditionalFormatting>
  <conditionalFormatting sqref="G359">
    <cfRule type="cellIs" dxfId="33" priority="160" operator="equal">
      <formula>"No cumple"</formula>
    </cfRule>
  </conditionalFormatting>
  <conditionalFormatting sqref="G387">
    <cfRule type="cellIs" dxfId="32" priority="145" operator="equal">
      <formula>"No cumple"</formula>
    </cfRule>
  </conditionalFormatting>
  <conditionalFormatting sqref="H387">
    <cfRule type="cellIs" dxfId="31" priority="146" operator="equal">
      <formula>"No cumple"</formula>
    </cfRule>
    <cfRule type="cellIs" dxfId="30" priority="147" operator="greaterThan">
      <formula>$H$9</formula>
    </cfRule>
  </conditionalFormatting>
  <conditionalFormatting sqref="H359">
    <cfRule type="cellIs" dxfId="29" priority="161" operator="equal">
      <formula>"No cumple"</formula>
    </cfRule>
    <cfRule type="cellIs" dxfId="28" priority="162" operator="greaterThan">
      <formula>$H$9</formula>
    </cfRule>
  </conditionalFormatting>
  <conditionalFormatting sqref="H362">
    <cfRule type="cellIs" dxfId="27" priority="155" operator="equal">
      <formula>"No cumple"</formula>
    </cfRule>
    <cfRule type="cellIs" dxfId="26" priority="156" operator="greaterThan">
      <formula>$H$9</formula>
    </cfRule>
  </conditionalFormatting>
  <conditionalFormatting sqref="G362">
    <cfRule type="cellIs" dxfId="25" priority="154" operator="equal">
      <formula>"No cumple"</formula>
    </cfRule>
  </conditionalFormatting>
  <conditionalFormatting sqref="G450:G464">
    <cfRule type="cellIs" dxfId="24" priority="142" operator="equal">
      <formula>"No cumple"</formula>
    </cfRule>
  </conditionalFormatting>
  <conditionalFormatting sqref="H432">
    <cfRule type="cellIs" dxfId="23" priority="137" operator="equal">
      <formula>"No cumple"</formula>
    </cfRule>
    <cfRule type="cellIs" dxfId="22" priority="138" operator="greaterThan">
      <formula>$H$9</formula>
    </cfRule>
  </conditionalFormatting>
  <conditionalFormatting sqref="G432">
    <cfRule type="cellIs" dxfId="21" priority="136" operator="equal">
      <formula>"No cumple"</formula>
    </cfRule>
  </conditionalFormatting>
  <conditionalFormatting sqref="H103">
    <cfRule type="cellIs" dxfId="20" priority="140" operator="equal">
      <formula>"No cumple"</formula>
    </cfRule>
    <cfRule type="cellIs" dxfId="19" priority="141" operator="greaterThan">
      <formula>$H$9</formula>
    </cfRule>
  </conditionalFormatting>
  <conditionalFormatting sqref="G103">
    <cfRule type="cellIs" dxfId="18" priority="139" operator="equal">
      <formula>"No cumple"</formula>
    </cfRule>
  </conditionalFormatting>
  <conditionalFormatting sqref="G436">
    <cfRule type="cellIs" dxfId="17" priority="133" operator="equal">
      <formula>"No cumple"</formula>
    </cfRule>
  </conditionalFormatting>
  <conditionalFormatting sqref="G443">
    <cfRule type="cellIs" dxfId="16" priority="121" operator="equal">
      <formula>"No cumple"</formula>
    </cfRule>
  </conditionalFormatting>
  <conditionalFormatting sqref="H436">
    <cfRule type="cellIs" dxfId="15" priority="134" operator="equal">
      <formula>"No cumple"</formula>
    </cfRule>
    <cfRule type="cellIs" dxfId="14" priority="135" operator="greaterThan">
      <formula>$H$9</formula>
    </cfRule>
  </conditionalFormatting>
  <conditionalFormatting sqref="G440">
    <cfRule type="cellIs" dxfId="13" priority="127" operator="equal">
      <formula>"No cumple"</formula>
    </cfRule>
  </conditionalFormatting>
  <conditionalFormatting sqref="H440">
    <cfRule type="cellIs" dxfId="12" priority="128" operator="equal">
      <formula>"No cumple"</formula>
    </cfRule>
    <cfRule type="cellIs" dxfId="11" priority="129" operator="greaterThan">
      <formula>$H$9</formula>
    </cfRule>
  </conditionalFormatting>
  <conditionalFormatting sqref="H443">
    <cfRule type="cellIs" dxfId="10" priority="122" operator="equal">
      <formula>"No cumple"</formula>
    </cfRule>
    <cfRule type="cellIs" dxfId="9" priority="123" operator="greaterThan">
      <formula>$H$9</formula>
    </cfRule>
  </conditionalFormatting>
  <conditionalFormatting sqref="H90:I101">
    <cfRule type="cellIs" dxfId="8" priority="108" operator="equal">
      <formula>"No cumple"</formula>
    </cfRule>
  </conditionalFormatting>
  <conditionalFormatting sqref="I102">
    <cfRule type="cellIs" dxfId="7" priority="107" operator="equal">
      <formula>"No cumple"</formula>
    </cfRule>
  </conditionalFormatting>
  <conditionalFormatting sqref="H87">
    <cfRule type="cellIs" dxfId="6" priority="103" operator="equal">
      <formula>"No cumple"</formula>
    </cfRule>
  </conditionalFormatting>
  <conditionalFormatting sqref="H102">
    <cfRule type="cellIs" dxfId="5" priority="106" operator="equal">
      <formula>"No cumple"</formula>
    </cfRule>
  </conditionalFormatting>
  <conditionalFormatting sqref="I87">
    <cfRule type="cellIs" dxfId="4" priority="105" operator="equal">
      <formula>"No cumple"</formula>
    </cfRule>
  </conditionalFormatting>
  <conditionalFormatting sqref="H78:I86">
    <cfRule type="cellIs" dxfId="3" priority="104" operator="equal">
      <formula>"No cumple"</formula>
    </cfRule>
  </conditionalFormatting>
  <conditionalFormatting sqref="H451:I462">
    <cfRule type="cellIs" dxfId="2" priority="102" operator="equal">
      <formula>"No cumple"</formula>
    </cfRule>
  </conditionalFormatting>
  <conditionalFormatting sqref="I463:I464">
    <cfRule type="cellIs" dxfId="1" priority="101" operator="equal">
      <formula>"No cumple"</formula>
    </cfRule>
  </conditionalFormatting>
  <conditionalFormatting sqref="H463:H464">
    <cfRule type="cellIs" dxfId="0" priority="100" operator="equal">
      <formula>"No cumple"</formula>
    </cfRule>
  </conditionalFormatting>
  <conditionalFormatting sqref="D555:D562">
    <cfRule type="colorScale" priority="308">
      <colorScale>
        <cfvo type="min"/>
        <cfvo type="percentile" val="50"/>
        <cfvo type="max"/>
        <color rgb="FFFF0000"/>
        <color rgb="FFFFEB84"/>
        <color theme="9"/>
      </colorScale>
    </cfRule>
  </conditionalFormatting>
  <conditionalFormatting sqref="J1:J1048576">
    <cfRule type="colorScale" priority="2">
      <colorScale>
        <cfvo type="num" val="0"/>
        <cfvo type="percentile" val="50"/>
        <cfvo type="num" val="1"/>
        <color rgb="FFFF0000"/>
        <color rgb="FFFFEB84"/>
        <color theme="9"/>
      </colorScale>
    </cfRule>
    <cfRule type="iconSet" priority="1">
      <iconSet>
        <cfvo type="percent" val="0"/>
        <cfvo type="percent" val="33"/>
        <cfvo type="percent" val="67"/>
      </iconSet>
    </cfRule>
  </conditionalFormatting>
  <pageMargins left="0.7" right="0.7" top="0.75" bottom="0.75" header="0.3" footer="0.3"/>
  <pageSetup scale="5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1</vt:i4>
      </vt:variant>
    </vt:vector>
  </HeadingPairs>
  <TitlesOfParts>
    <vt:vector size="3" baseType="lpstr">
      <vt:lpstr>NOM-006</vt:lpstr>
      <vt:lpstr>grafico</vt:lpstr>
      <vt:lpstr>'NOM-006'!Área_de_impresión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Usuario de Microsoft Office</cp:lastModifiedBy>
  <dcterms:created xsi:type="dcterms:W3CDTF">2021-01-26T01:09:34Z</dcterms:created>
  <dcterms:modified xsi:type="dcterms:W3CDTF">2021-02-12T19:53:03Z</dcterms:modified>
</cp:coreProperties>
</file>